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7935" activeTab="0"/>
  </bookViews>
  <sheets>
    <sheet name="Results by Time" sheetId="1" r:id="rId1"/>
    <sheet name="Results by Category" sheetId="2" r:id="rId2"/>
    <sheet name="Prognostics" sheetId="3" r:id="rId3"/>
  </sheets>
  <definedNames/>
  <calcPr fullCalcOnLoad="1"/>
</workbook>
</file>

<file path=xl/sharedStrings.xml><?xml version="1.0" encoding="utf-8"?>
<sst xmlns="http://schemas.openxmlformats.org/spreadsheetml/2006/main" count="852" uniqueCount="471">
  <si>
    <t>Name</t>
  </si>
  <si>
    <t>Peter White</t>
  </si>
  <si>
    <t>Andrew White</t>
  </si>
  <si>
    <t>Paul Van Prooyen</t>
  </si>
  <si>
    <t>Cameron Foreman</t>
  </si>
  <si>
    <t>Neil Fletcher</t>
  </si>
  <si>
    <t>Fairley McPherson</t>
  </si>
  <si>
    <t>Adam Morgan</t>
  </si>
  <si>
    <t>Jake Morgan</t>
  </si>
  <si>
    <t>Alice Morgan</t>
  </si>
  <si>
    <t>Phil Ryan</t>
  </si>
  <si>
    <t>Rob Torode</t>
  </si>
  <si>
    <t>Anthony Crust</t>
  </si>
  <si>
    <t>Davis Kontelj</t>
  </si>
  <si>
    <t>Daniel Martin</t>
  </si>
  <si>
    <t>Nick Malishev</t>
  </si>
  <si>
    <t>Matthew Dingle</t>
  </si>
  <si>
    <t>Wayne Nitschke</t>
  </si>
  <si>
    <t>Chris Barnett</t>
  </si>
  <si>
    <t>Goose Tomczak</t>
  </si>
  <si>
    <t>James McGlade</t>
  </si>
  <si>
    <t>Sebastian Acosta</t>
  </si>
  <si>
    <t>Ian Bridgland</t>
  </si>
  <si>
    <t>Joseph Dingle</t>
  </si>
  <si>
    <t>Courtney Blythe</t>
  </si>
  <si>
    <t>Margeaux Thompson</t>
  </si>
  <si>
    <t>Alice Waddell</t>
  </si>
  <si>
    <t>Carl Tomczak</t>
  </si>
  <si>
    <t>Leah Duvalon</t>
  </si>
  <si>
    <t>Don Searle</t>
  </si>
  <si>
    <t>Jacqui Vella</t>
  </si>
  <si>
    <t>Rene Perkins</t>
  </si>
  <si>
    <t>Graeme Smith</t>
  </si>
  <si>
    <t>Peter Aberle</t>
  </si>
  <si>
    <t>Peter Searle</t>
  </si>
  <si>
    <t>Elizabeth Ballan</t>
  </si>
  <si>
    <t>Ant Heath</t>
  </si>
  <si>
    <t>Jeff Sykes</t>
  </si>
  <si>
    <t>Joan Sykes</t>
  </si>
  <si>
    <t>Sarah Perkins</t>
  </si>
  <si>
    <t>O'Connor - Smith, Shane</t>
  </si>
  <si>
    <t>Riddell, Scott</t>
  </si>
  <si>
    <t>Nugent, William</t>
  </si>
  <si>
    <t>Saul, Richard</t>
  </si>
  <si>
    <t>Graham, Craig</t>
  </si>
  <si>
    <t>Allsop, Stewart</t>
  </si>
  <si>
    <t>McKeand, John</t>
  </si>
  <si>
    <t>Cornwell, Michael</t>
  </si>
  <si>
    <t>McPherson, Tamara</t>
  </si>
  <si>
    <t>Kinch, Edward</t>
  </si>
  <si>
    <t>Jolly, David</t>
  </si>
  <si>
    <t>Ferguson, Paul</t>
  </si>
  <si>
    <t>Roberts, Greg</t>
  </si>
  <si>
    <t>Tait, Gary</t>
  </si>
  <si>
    <t>Dakic, Michael</t>
  </si>
  <si>
    <t>Wright, Phil</t>
  </si>
  <si>
    <t>Rawson, Colin</t>
  </si>
  <si>
    <t>Mursell, Ross</t>
  </si>
  <si>
    <t>Bridgeford, Paul</t>
  </si>
  <si>
    <t>Nicholson, Peter</t>
  </si>
  <si>
    <t>McCormack, Sebastian</t>
  </si>
  <si>
    <t>Benson, Peter</t>
  </si>
  <si>
    <t>Weatherly, James</t>
  </si>
  <si>
    <t>Class of Boat</t>
  </si>
  <si>
    <t>Prognostic Speed
M/S</t>
  </si>
  <si>
    <t>M1x</t>
  </si>
  <si>
    <t>M2x</t>
  </si>
  <si>
    <t>M4x</t>
  </si>
  <si>
    <t>M2-</t>
  </si>
  <si>
    <t>M2+</t>
  </si>
  <si>
    <t>M4-</t>
  </si>
  <si>
    <t>M4+</t>
  </si>
  <si>
    <t>M8+</t>
  </si>
  <si>
    <t>JM1x</t>
  </si>
  <si>
    <t>JM2x</t>
  </si>
  <si>
    <t>JM4x</t>
  </si>
  <si>
    <t>JM2-</t>
  </si>
  <si>
    <t>JM2+</t>
  </si>
  <si>
    <t>JM4-</t>
  </si>
  <si>
    <t>JM4+</t>
  </si>
  <si>
    <t>JM8+</t>
  </si>
  <si>
    <t>LM1x</t>
  </si>
  <si>
    <t>LM2x</t>
  </si>
  <si>
    <t>LM4x</t>
  </si>
  <si>
    <t>LM2-</t>
  </si>
  <si>
    <t>LM4-</t>
  </si>
  <si>
    <t>LM8+</t>
  </si>
  <si>
    <t>W1x</t>
  </si>
  <si>
    <t>W2x</t>
  </si>
  <si>
    <t>W4x</t>
  </si>
  <si>
    <t>W2-</t>
  </si>
  <si>
    <t>W4-</t>
  </si>
  <si>
    <t>SCHW4X+ 1st</t>
  </si>
  <si>
    <t>SCHW4X+ 2nd</t>
  </si>
  <si>
    <t>SCHW4X+ 3rd</t>
  </si>
  <si>
    <t>SCHW8 1st</t>
  </si>
  <si>
    <t>SCHW8 2nd</t>
  </si>
  <si>
    <t>SCHW4+ 1st</t>
  </si>
  <si>
    <t>SCHM8 1st</t>
  </si>
  <si>
    <t>SCHM8 2nd</t>
  </si>
  <si>
    <t>W8+</t>
  </si>
  <si>
    <t>JW1x</t>
  </si>
  <si>
    <t>JW2x</t>
  </si>
  <si>
    <t>JW4x</t>
  </si>
  <si>
    <t>JW2-</t>
  </si>
  <si>
    <t>JW4-</t>
  </si>
  <si>
    <t>JW8+</t>
  </si>
  <si>
    <t>LW1x</t>
  </si>
  <si>
    <t>LW2x</t>
  </si>
  <si>
    <t>LW2-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</si>
  <si>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</si>
  <si>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</si>
  <si>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</si>
  <si>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</si>
  <si>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</si>
  <si>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</si>
  <si>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</si>
  <si>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</si>
  <si>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</si>
  <si>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</si>
  <si>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</si>
  <si>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</si>
  <si>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</si>
  <si>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</si>
  <si>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</si>
  <si>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</si>
  <si>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</si>
  <si>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</si>
  <si>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</si>
  <si>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</si>
  <si>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</si>
  <si>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</si>
  <si>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</si>
  <si>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</si>
  <si>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</si>
  <si>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</si>
  <si>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</si>
  <si>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</si>
  <si>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</si>
  <si>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</si>
  <si>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</si>
  <si>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</si>
  <si>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</si>
  <si>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</si>
  <si>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</si>
  <si>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</si>
  <si>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</si>
  <si>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</si>
  <si>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</si>
  <si>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</si>
  <si>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</si>
  <si>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</si>
  <si>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</si>
  <si>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</si>
  <si>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</si>
  <si>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</si>
  <si>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</si>
  <si>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</si>
  <si>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</si>
  <si>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</si>
  <si>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</si>
  <si>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</si>
  <si>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</si>
  <si>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</si>
  <si>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</si>
  <si>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</si>
  <si>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</si>
  <si>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</si>
  <si>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</si>
  <si>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</si>
  <si>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</si>
  <si>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</si>
  <si>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</si>
  <si>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</si>
  <si>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</si>
  <si>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</si>
  <si>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</si>
  <si>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</si>
  <si>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</si>
  <si>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</si>
  <si>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</si>
  <si>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</si>
  <si>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</si>
  <si>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</si>
  <si>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</si>
  <si>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</si>
  <si>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</si>
  <si>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</si>
  <si>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</si>
  <si>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</si>
  <si>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</si>
  <si>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</si>
  <si>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</si>
  <si>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</si>
  <si>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</si>
  <si>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</si>
  <si>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</si>
  <si>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</si>
  <si>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W54</t>
  </si>
  <si>
    <t>W55</t>
  </si>
  <si>
    <t>W56</t>
  </si>
  <si>
    <t>W57</t>
  </si>
  <si>
    <t>W58</t>
  </si>
  <si>
    <t>W59</t>
  </si>
  <si>
    <t>W60</t>
  </si>
  <si>
    <t>W61</t>
  </si>
  <si>
    <t>W62</t>
  </si>
  <si>
    <t>W63</t>
  </si>
  <si>
    <t>W64</t>
  </si>
  <si>
    <t>W65</t>
  </si>
  <si>
    <t>W66</t>
  </si>
  <si>
    <t>W67</t>
  </si>
  <si>
    <t>W68</t>
  </si>
  <si>
    <t>W69</t>
  </si>
  <si>
    <t>W70</t>
  </si>
  <si>
    <t>W71</t>
  </si>
  <si>
    <t>W72</t>
  </si>
  <si>
    <t>W73</t>
  </si>
  <si>
    <t>W74</t>
  </si>
  <si>
    <t>W75</t>
  </si>
  <si>
    <t>W76</t>
  </si>
  <si>
    <t>W77</t>
  </si>
  <si>
    <t>W78</t>
  </si>
  <si>
    <t>W79</t>
  </si>
  <si>
    <t>W80</t>
  </si>
  <si>
    <t>x</t>
  </si>
  <si>
    <t>MMA8+</t>
  </si>
  <si>
    <t>MMA4x</t>
  </si>
  <si>
    <t>MMA4-</t>
  </si>
  <si>
    <t>MMA4x+</t>
  </si>
  <si>
    <t>MMA4+</t>
  </si>
  <si>
    <t>MMA2x</t>
  </si>
  <si>
    <t>MMA2-</t>
  </si>
  <si>
    <t>MMA1x</t>
  </si>
  <si>
    <t>MMB8+</t>
  </si>
  <si>
    <t>MMB4x</t>
  </si>
  <si>
    <t>MMB4-</t>
  </si>
  <si>
    <t>MMB4x+</t>
  </si>
  <si>
    <t>MMB4+</t>
  </si>
  <si>
    <t>MMB2x</t>
  </si>
  <si>
    <t>MMB2-</t>
  </si>
  <si>
    <t>MMB1x</t>
  </si>
  <si>
    <t>MMC8+</t>
  </si>
  <si>
    <t>MMC4X</t>
  </si>
  <si>
    <t>MMC4-</t>
  </si>
  <si>
    <t>MMC4X+</t>
  </si>
  <si>
    <t>MMC4+</t>
  </si>
  <si>
    <t>MMC2X</t>
  </si>
  <si>
    <t>MMC2-</t>
  </si>
  <si>
    <t>MMC1X</t>
  </si>
  <si>
    <t>MMD8+</t>
  </si>
  <si>
    <t>MMD4X</t>
  </si>
  <si>
    <t>MMD4-</t>
  </si>
  <si>
    <t>MMD4X+</t>
  </si>
  <si>
    <t>MMD4+</t>
  </si>
  <si>
    <t>MMD2X</t>
  </si>
  <si>
    <t>MMD2-</t>
  </si>
  <si>
    <t>MMD1X</t>
  </si>
  <si>
    <t>MME8+</t>
  </si>
  <si>
    <t>MME4X</t>
  </si>
  <si>
    <t>MME4-</t>
  </si>
  <si>
    <t>MME4X+</t>
  </si>
  <si>
    <t>MME4+</t>
  </si>
  <si>
    <t>MME2X</t>
  </si>
  <si>
    <t>MME2-</t>
  </si>
  <si>
    <t>MME1X</t>
  </si>
  <si>
    <t>MMF8+</t>
  </si>
  <si>
    <t>MMF4X</t>
  </si>
  <si>
    <t>MMF4-</t>
  </si>
  <si>
    <t>MMF4X+</t>
  </si>
  <si>
    <t>MMF4+</t>
  </si>
  <si>
    <t>MMF2X</t>
  </si>
  <si>
    <t>MMF2-</t>
  </si>
  <si>
    <t>MMF1X</t>
  </si>
  <si>
    <t>MMG8+</t>
  </si>
  <si>
    <t>MMG4X</t>
  </si>
  <si>
    <t>MMG4-</t>
  </si>
  <si>
    <t>MMG4X+</t>
  </si>
  <si>
    <t>MMG4+</t>
  </si>
  <si>
    <t>MMG2X</t>
  </si>
  <si>
    <t>MMG2-</t>
  </si>
  <si>
    <t>MMG1X</t>
  </si>
  <si>
    <t>MMH8+</t>
  </si>
  <si>
    <t>MMH4X</t>
  </si>
  <si>
    <t>MMH4-</t>
  </si>
  <si>
    <t>MMH4X+</t>
  </si>
  <si>
    <t>MMH4+</t>
  </si>
  <si>
    <t>MMH2X</t>
  </si>
  <si>
    <t>MMH2-</t>
  </si>
  <si>
    <t>MMH1X</t>
  </si>
  <si>
    <t>MMI8+</t>
  </si>
  <si>
    <t>MMI4X</t>
  </si>
  <si>
    <t>MMI4-</t>
  </si>
  <si>
    <t>MMI4X+</t>
  </si>
  <si>
    <t>MMI4+</t>
  </si>
  <si>
    <t>MMI2X</t>
  </si>
  <si>
    <t>MMI2-</t>
  </si>
  <si>
    <t>MMI1X</t>
  </si>
  <si>
    <t>MMJ8+</t>
  </si>
  <si>
    <t>MMJ4X</t>
  </si>
  <si>
    <t>MMJ4-</t>
  </si>
  <si>
    <t>MMJ4X+</t>
  </si>
  <si>
    <t>MMJ4+</t>
  </si>
  <si>
    <t>MMJ2X</t>
  </si>
  <si>
    <t>MMJ2-</t>
  </si>
  <si>
    <t>MMJ1X</t>
  </si>
  <si>
    <t>WMA8+</t>
  </si>
  <si>
    <t>WMA4x</t>
  </si>
  <si>
    <t>WMA4-</t>
  </si>
  <si>
    <t>WMA4x+</t>
  </si>
  <si>
    <t>WMA4+</t>
  </si>
  <si>
    <t>WMA2x</t>
  </si>
  <si>
    <t>WMA2-</t>
  </si>
  <si>
    <t>WMA1x</t>
  </si>
  <si>
    <t>WMB8+</t>
  </si>
  <si>
    <t>WMB4x</t>
  </si>
  <si>
    <t>WMB4-</t>
  </si>
  <si>
    <t>WMB4x+</t>
  </si>
  <si>
    <t>WMB4+</t>
  </si>
  <si>
    <t>WMB2x</t>
  </si>
  <si>
    <t>WMB2-</t>
  </si>
  <si>
    <t>WMB1x</t>
  </si>
  <si>
    <t>WMC8+</t>
  </si>
  <si>
    <t>WMC4X</t>
  </si>
  <si>
    <t>WMC4-</t>
  </si>
  <si>
    <t>WMC4X+</t>
  </si>
  <si>
    <t>WMC4+</t>
  </si>
  <si>
    <t>WMC2X</t>
  </si>
  <si>
    <t>WMC2-</t>
  </si>
  <si>
    <t>WMC1X</t>
  </si>
  <si>
    <t>WMD8+</t>
  </si>
  <si>
    <t>WMD4X</t>
  </si>
  <si>
    <t>WMD4-</t>
  </si>
  <si>
    <t>WMD4X+</t>
  </si>
  <si>
    <t>WMD4+</t>
  </si>
  <si>
    <t>WMD2X</t>
  </si>
  <si>
    <t>WMD2-</t>
  </si>
  <si>
    <t>WMD1X</t>
  </si>
  <si>
    <t>WME8+</t>
  </si>
  <si>
    <t>WME4X</t>
  </si>
  <si>
    <t>WME4-</t>
  </si>
  <si>
    <t>WME4X+</t>
  </si>
  <si>
    <t>WME4+</t>
  </si>
  <si>
    <t>WME2X</t>
  </si>
  <si>
    <t>WME2-</t>
  </si>
  <si>
    <t>WME1X</t>
  </si>
  <si>
    <t>WMF8+</t>
  </si>
  <si>
    <t>WMF4X</t>
  </si>
  <si>
    <t>WMF4-</t>
  </si>
  <si>
    <t>WMF4X+</t>
  </si>
  <si>
    <t>WMF4+</t>
  </si>
  <si>
    <t>WMF2X</t>
  </si>
  <si>
    <t>WMF2-</t>
  </si>
  <si>
    <t>WMF1X</t>
  </si>
  <si>
    <t>WMG8+</t>
  </si>
  <si>
    <t>WMG4X</t>
  </si>
  <si>
    <t>WMG4-</t>
  </si>
  <si>
    <t>WMG4X+</t>
  </si>
  <si>
    <t>WMG4+</t>
  </si>
  <si>
    <t>WMG2X</t>
  </si>
  <si>
    <t>WMG2-</t>
  </si>
  <si>
    <t>WMG1X</t>
  </si>
  <si>
    <t>WMH8+</t>
  </si>
  <si>
    <t>WMH4X</t>
  </si>
  <si>
    <t>WMH4-</t>
  </si>
  <si>
    <t>WMH4X+</t>
  </si>
  <si>
    <t>WMH4+</t>
  </si>
  <si>
    <t>WMH2X</t>
  </si>
  <si>
    <t>WMH2-</t>
  </si>
  <si>
    <t>WMH1X</t>
  </si>
  <si>
    <t>WMI8+</t>
  </si>
  <si>
    <t>WMI4X</t>
  </si>
  <si>
    <t>WMI4-</t>
  </si>
  <si>
    <t>WMI4X+</t>
  </si>
  <si>
    <t>WMI4+</t>
  </si>
  <si>
    <t>WMI2X</t>
  </si>
  <si>
    <t>WMI2-</t>
  </si>
  <si>
    <t>WMI1X</t>
  </si>
  <si>
    <t>WMJ8+</t>
  </si>
  <si>
    <t>WMJ4X</t>
  </si>
  <si>
    <t>WMJ4-</t>
  </si>
  <si>
    <t>WMJ4X+</t>
  </si>
  <si>
    <t>WMJ4+</t>
  </si>
  <si>
    <t>WMJ2X</t>
  </si>
  <si>
    <t>WMJ2-</t>
  </si>
  <si>
    <t>WMJ1X</t>
  </si>
  <si>
    <t>XA8</t>
  </si>
  <si>
    <t>XA4x</t>
  </si>
  <si>
    <t>XA4-</t>
  </si>
  <si>
    <t>XA4x+</t>
  </si>
  <si>
    <t>XA4+</t>
  </si>
  <si>
    <t>XA2x</t>
  </si>
  <si>
    <t>XA2-</t>
  </si>
  <si>
    <t>XB8</t>
  </si>
  <si>
    <t>XB4x</t>
  </si>
  <si>
    <t>XB4-</t>
  </si>
  <si>
    <t>XB4x+</t>
  </si>
  <si>
    <t>XB4+</t>
  </si>
  <si>
    <t>XB2x</t>
  </si>
  <si>
    <t>XB2-</t>
  </si>
  <si>
    <t>XC8</t>
  </si>
  <si>
    <t>XC4x</t>
  </si>
  <si>
    <t>XC4-</t>
  </si>
  <si>
    <t>XC4x+</t>
  </si>
  <si>
    <t>XC4+</t>
  </si>
  <si>
    <t>XC2x</t>
  </si>
  <si>
    <t>XC2-</t>
  </si>
  <si>
    <t>XD8</t>
  </si>
  <si>
    <t>XD4x</t>
  </si>
  <si>
    <t>XD4-</t>
  </si>
  <si>
    <t>XD4x+</t>
  </si>
  <si>
    <t>XD4+</t>
  </si>
  <si>
    <t>XD2x</t>
  </si>
  <si>
    <t>XD2-</t>
  </si>
  <si>
    <t>XE8</t>
  </si>
  <si>
    <t>XE4x</t>
  </si>
  <si>
    <t>XE4-</t>
  </si>
  <si>
    <t>XE4x+</t>
  </si>
  <si>
    <t>XE4+</t>
  </si>
  <si>
    <t>XE2x</t>
  </si>
  <si>
    <t>XE2-</t>
  </si>
  <si>
    <t>XF8</t>
  </si>
  <si>
    <t>XF4x</t>
  </si>
  <si>
    <t>XF4-</t>
  </si>
  <si>
    <t>XF4x+</t>
  </si>
  <si>
    <t>XF4+</t>
  </si>
  <si>
    <t>XF2x</t>
  </si>
  <si>
    <t>XF2-</t>
  </si>
  <si>
    <t>XG8</t>
  </si>
  <si>
    <t>XG4x</t>
  </si>
  <si>
    <t>XG4-</t>
  </si>
  <si>
    <t>XG4x+</t>
  </si>
  <si>
    <t>XG4+</t>
  </si>
  <si>
    <t>XG2x</t>
  </si>
  <si>
    <t>XG2-</t>
  </si>
  <si>
    <t>XH8</t>
  </si>
  <si>
    <t>XH4x</t>
  </si>
  <si>
    <t>XH4-</t>
  </si>
  <si>
    <t>XH4x+</t>
  </si>
  <si>
    <t>XH4+</t>
  </si>
  <si>
    <t>XH2x</t>
  </si>
  <si>
    <t>XH2-</t>
  </si>
  <si>
    <t>Nbr</t>
  </si>
  <si>
    <t>Boat</t>
  </si>
  <si>
    <t>YoB</t>
  </si>
  <si>
    <t>Age</t>
  </si>
  <si>
    <t>Open</t>
  </si>
  <si>
    <t>Mast53+</t>
  </si>
  <si>
    <t>Junior</t>
  </si>
  <si>
    <t>Mast47+</t>
  </si>
  <si>
    <t>Mast60+</t>
  </si>
  <si>
    <t>Mast38+</t>
  </si>
  <si>
    <t>Boys</t>
  </si>
  <si>
    <t>Girls</t>
  </si>
  <si>
    <t>Prog</t>
  </si>
  <si>
    <t>George Costaras</t>
  </si>
  <si>
    <t>Jackson McAffrey</t>
  </si>
  <si>
    <t>W1X</t>
  </si>
  <si>
    <t>JW1X</t>
  </si>
  <si>
    <t>m/sec</t>
  </si>
  <si>
    <t>%Prog</t>
  </si>
  <si>
    <t>Cat1</t>
  </si>
  <si>
    <t>Cat2</t>
  </si>
  <si>
    <t>Time left start</t>
  </si>
  <si>
    <t>Time reached 1500</t>
  </si>
  <si>
    <t>Time reached finish</t>
  </si>
  <si>
    <t>Time for first 3K</t>
  </si>
  <si>
    <t>Time for last 1500</t>
  </si>
  <si>
    <t>Overall Elapsed Time</t>
  </si>
  <si>
    <t>Tub</t>
  </si>
  <si>
    <t>BB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</si>
</sst>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hh:mm:ss.0"/>
    <numFmt numFmtId="166" formatCode="hh:mm:ss"/>
    <numFmt numFmtId="167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2"/>
      <color indexed="8"/>
      <name val="Calibri"/>
      <family val="2"/>
    </font>
    <font>
      <i/>
      <sz val="12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color theme="0" tint="-0.349979996681213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42" fillId="33" borderId="0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2" fontId="5" fillId="0" borderId="11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>
      <alignment horizontal="center"/>
    </xf>
    <xf numFmtId="2" fontId="7" fillId="34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2" fontId="8" fillId="0" borderId="12" xfId="0" applyNumberFormat="1" applyFont="1" applyBorder="1" applyAlignment="1">
      <alignment horizontal="center"/>
    </xf>
    <xf numFmtId="0" fontId="5" fillId="35" borderId="0" xfId="0" applyFont="1" applyFill="1" applyAlignment="1" applyProtection="1">
      <alignment horizontal="center"/>
      <protection locked="0"/>
    </xf>
    <xf numFmtId="2" fontId="5" fillId="35" borderId="12" xfId="0" applyNumberFormat="1" applyFont="1" applyFill="1" applyBorder="1" applyAlignment="1" applyProtection="1">
      <alignment horizontal="center"/>
      <protection locked="0"/>
    </xf>
    <xf numFmtId="2" fontId="5" fillId="35" borderId="11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 locked="0"/>
    </xf>
    <xf numFmtId="2" fontId="5" fillId="36" borderId="11" xfId="0" applyNumberFormat="1" applyFont="1" applyFill="1" applyBorder="1" applyAlignment="1" applyProtection="1">
      <alignment horizontal="center"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3" fillId="18" borderId="13" xfId="0" applyFont="1" applyFill="1" applyBorder="1" applyAlignment="1">
      <alignment/>
    </xf>
    <xf numFmtId="0" fontId="44" fillId="18" borderId="13" xfId="0" applyFont="1" applyFill="1" applyBorder="1" applyAlignment="1">
      <alignment/>
    </xf>
    <xf numFmtId="0" fontId="43" fillId="18" borderId="0" xfId="0" applyFont="1" applyFill="1" applyBorder="1" applyAlignment="1">
      <alignment/>
    </xf>
    <xf numFmtId="0" fontId="44" fillId="18" borderId="0" xfId="0" applyFont="1" applyFill="1" applyBorder="1" applyAlignment="1">
      <alignment/>
    </xf>
    <xf numFmtId="0" fontId="43" fillId="10" borderId="14" xfId="0" applyFont="1" applyFill="1" applyBorder="1" applyAlignment="1">
      <alignment/>
    </xf>
    <xf numFmtId="0" fontId="44" fillId="10" borderId="14" xfId="0" applyFont="1" applyFill="1" applyBorder="1" applyAlignment="1">
      <alignment/>
    </xf>
    <xf numFmtId="0" fontId="43" fillId="12" borderId="0" xfId="0" applyFont="1" applyFill="1" applyBorder="1" applyAlignment="1">
      <alignment/>
    </xf>
    <xf numFmtId="0" fontId="45" fillId="12" borderId="0" xfId="0" applyFont="1" applyFill="1" applyBorder="1" applyAlignment="1">
      <alignment/>
    </xf>
    <xf numFmtId="0" fontId="46" fillId="12" borderId="0" xfId="0" applyFont="1" applyFill="1" applyBorder="1" applyAlignment="1">
      <alignment/>
    </xf>
    <xf numFmtId="0" fontId="43" fillId="10" borderId="0" xfId="0" applyFont="1" applyFill="1" applyBorder="1" applyAlignment="1">
      <alignment/>
    </xf>
    <xf numFmtId="0" fontId="44" fillId="10" borderId="0" xfId="0" applyFont="1" applyFill="1" applyBorder="1" applyAlignment="1">
      <alignment/>
    </xf>
    <xf numFmtId="0" fontId="43" fillId="4" borderId="13" xfId="0" applyFont="1" applyFill="1" applyBorder="1" applyAlignment="1">
      <alignment/>
    </xf>
    <xf numFmtId="0" fontId="44" fillId="4" borderId="13" xfId="0" applyFont="1" applyFill="1" applyBorder="1" applyAlignment="1">
      <alignment/>
    </xf>
    <xf numFmtId="0" fontId="43" fillId="16" borderId="0" xfId="0" applyFont="1" applyFill="1" applyBorder="1" applyAlignment="1" applyProtection="1">
      <alignment wrapText="1"/>
      <protection locked="0"/>
    </xf>
    <xf numFmtId="0" fontId="43" fillId="16" borderId="0" xfId="0" applyFont="1" applyFill="1" applyBorder="1" applyAlignment="1">
      <alignment/>
    </xf>
    <xf numFmtId="0" fontId="44" fillId="16" borderId="0" xfId="0" applyFont="1" applyFill="1" applyBorder="1" applyAlignment="1">
      <alignment/>
    </xf>
    <xf numFmtId="0" fontId="43" fillId="9" borderId="0" xfId="0" applyFont="1" applyFill="1" applyBorder="1" applyAlignment="1">
      <alignment/>
    </xf>
    <xf numFmtId="0" fontId="44" fillId="9" borderId="0" xfId="0" applyFont="1" applyFill="1" applyBorder="1" applyAlignment="1">
      <alignment/>
    </xf>
    <xf numFmtId="0" fontId="43" fillId="4" borderId="14" xfId="0" applyFont="1" applyFill="1" applyBorder="1" applyAlignment="1">
      <alignment/>
    </xf>
    <xf numFmtId="0" fontId="44" fillId="4" borderId="14" xfId="0" applyFont="1" applyFill="1" applyBorder="1" applyAlignment="1">
      <alignment/>
    </xf>
    <xf numFmtId="0" fontId="43" fillId="4" borderId="0" xfId="0" applyFont="1" applyFill="1" applyBorder="1" applyAlignment="1">
      <alignment/>
    </xf>
    <xf numFmtId="0" fontId="44" fillId="4" borderId="0" xfId="0" applyFont="1" applyFill="1" applyBorder="1" applyAlignment="1">
      <alignment/>
    </xf>
    <xf numFmtId="0" fontId="43" fillId="4" borderId="0" xfId="0" applyFont="1" applyFill="1" applyBorder="1" applyAlignment="1" applyProtection="1">
      <alignment wrapText="1"/>
      <protection locked="0"/>
    </xf>
    <xf numFmtId="0" fontId="46" fillId="9" borderId="0" xfId="0" applyFont="1" applyFill="1" applyBorder="1" applyAlignment="1">
      <alignment/>
    </xf>
    <xf numFmtId="0" fontId="43" fillId="16" borderId="14" xfId="0" applyFont="1" applyFill="1" applyBorder="1" applyAlignment="1" applyProtection="1">
      <alignment wrapText="1"/>
      <protection locked="0"/>
    </xf>
    <xf numFmtId="0" fontId="43" fillId="16" borderId="14" xfId="0" applyFont="1" applyFill="1" applyBorder="1" applyAlignment="1">
      <alignment/>
    </xf>
    <xf numFmtId="0" fontId="44" fillId="16" borderId="14" xfId="0" applyFont="1" applyFill="1" applyBorder="1" applyAlignment="1">
      <alignment/>
    </xf>
    <xf numFmtId="0" fontId="43" fillId="19" borderId="0" xfId="0" applyFont="1" applyFill="1" applyBorder="1" applyAlignment="1">
      <alignment/>
    </xf>
    <xf numFmtId="0" fontId="44" fillId="19" borderId="0" xfId="0" applyFont="1" applyFill="1" applyBorder="1" applyAlignment="1">
      <alignment/>
    </xf>
    <xf numFmtId="0" fontId="43" fillId="16" borderId="13" xfId="0" applyFont="1" applyFill="1" applyBorder="1" applyAlignment="1">
      <alignment/>
    </xf>
    <xf numFmtId="0" fontId="44" fillId="16" borderId="13" xfId="0" applyFont="1" applyFill="1" applyBorder="1" applyAlignment="1">
      <alignment/>
    </xf>
    <xf numFmtId="0" fontId="44" fillId="38" borderId="0" xfId="0" applyFont="1" applyFill="1" applyBorder="1" applyAlignment="1">
      <alignment/>
    </xf>
    <xf numFmtId="0" fontId="43" fillId="38" borderId="0" xfId="0" applyFont="1" applyFill="1" applyBorder="1" applyAlignment="1">
      <alignment/>
    </xf>
    <xf numFmtId="0" fontId="43" fillId="16" borderId="13" xfId="0" applyFont="1" applyFill="1" applyBorder="1" applyAlignment="1" applyProtection="1">
      <alignment wrapText="1"/>
      <protection locked="0"/>
    </xf>
    <xf numFmtId="0" fontId="44" fillId="12" borderId="0" xfId="0" applyFont="1" applyFill="1" applyBorder="1" applyAlignment="1">
      <alignment/>
    </xf>
    <xf numFmtId="0" fontId="46" fillId="38" borderId="0" xfId="0" applyFont="1" applyFill="1" applyBorder="1" applyAlignment="1">
      <alignment/>
    </xf>
    <xf numFmtId="0" fontId="46" fillId="38" borderId="0" xfId="0" applyFont="1" applyFill="1" applyBorder="1" applyAlignment="1">
      <alignment/>
    </xf>
    <xf numFmtId="0" fontId="44" fillId="39" borderId="14" xfId="0" applyFont="1" applyFill="1" applyBorder="1" applyAlignment="1">
      <alignment/>
    </xf>
    <xf numFmtId="0" fontId="43" fillId="39" borderId="14" xfId="0" applyFont="1" applyFill="1" applyBorder="1" applyAlignment="1">
      <alignment/>
    </xf>
    <xf numFmtId="0" fontId="44" fillId="39" borderId="13" xfId="0" applyFont="1" applyFill="1" applyBorder="1" applyAlignment="1">
      <alignment/>
    </xf>
    <xf numFmtId="0" fontId="43" fillId="39" borderId="13" xfId="0" applyFont="1" applyFill="1" applyBorder="1" applyAlignment="1">
      <alignment/>
    </xf>
    <xf numFmtId="0" fontId="44" fillId="39" borderId="0" xfId="0" applyFont="1" applyFill="1" applyBorder="1" applyAlignment="1">
      <alignment/>
    </xf>
    <xf numFmtId="0" fontId="43" fillId="39" borderId="0" xfId="0" applyFont="1" applyFill="1" applyBorder="1" applyAlignment="1">
      <alignment/>
    </xf>
    <xf numFmtId="0" fontId="46" fillId="39" borderId="0" xfId="0" applyFont="1" applyFill="1" applyBorder="1" applyAlignment="1">
      <alignment/>
    </xf>
    <xf numFmtId="0" fontId="43" fillId="19" borderId="13" xfId="0" applyFont="1" applyFill="1" applyBorder="1" applyAlignment="1">
      <alignment/>
    </xf>
    <xf numFmtId="0" fontId="45" fillId="18" borderId="0" xfId="0" applyFont="1" applyFill="1" applyBorder="1" applyAlignment="1">
      <alignment/>
    </xf>
    <xf numFmtId="0" fontId="44" fillId="19" borderId="13" xfId="0" applyFont="1" applyFill="1" applyBorder="1" applyAlignment="1">
      <alignment/>
    </xf>
    <xf numFmtId="0" fontId="43" fillId="9" borderId="13" xfId="0" applyFont="1" applyFill="1" applyBorder="1" applyAlignment="1">
      <alignment/>
    </xf>
    <xf numFmtId="0" fontId="0" fillId="0" borderId="15" xfId="0" applyBorder="1" applyAlignment="1">
      <alignment/>
    </xf>
    <xf numFmtId="0" fontId="43" fillId="18" borderId="10" xfId="0" applyFont="1" applyFill="1" applyBorder="1" applyAlignment="1">
      <alignment/>
    </xf>
    <xf numFmtId="165" fontId="40" fillId="0" borderId="15" xfId="0" applyNumberFormat="1" applyFont="1" applyBorder="1" applyAlignment="1">
      <alignment/>
    </xf>
    <xf numFmtId="0" fontId="40" fillId="0" borderId="15" xfId="0" applyFont="1" applyBorder="1" applyAlignment="1">
      <alignment/>
    </xf>
    <xf numFmtId="164" fontId="0" fillId="0" borderId="13" xfId="42" applyFont="1" applyBorder="1" applyAlignment="1">
      <alignment/>
    </xf>
    <xf numFmtId="165" fontId="42" fillId="33" borderId="13" xfId="0" applyNumberFormat="1" applyFont="1" applyFill="1" applyBorder="1" applyAlignment="1">
      <alignment horizontal="center"/>
    </xf>
    <xf numFmtId="165" fontId="40" fillId="0" borderId="16" xfId="0" applyNumberFormat="1" applyFont="1" applyBorder="1" applyAlignment="1">
      <alignment/>
    </xf>
    <xf numFmtId="164" fontId="0" fillId="0" borderId="0" xfId="42" applyFont="1" applyBorder="1" applyAlignment="1">
      <alignment/>
    </xf>
    <xf numFmtId="167" fontId="0" fillId="0" borderId="0" xfId="57" applyNumberFormat="1" applyFont="1" applyBorder="1" applyAlignment="1">
      <alignment/>
    </xf>
    <xf numFmtId="164" fontId="0" fillId="0" borderId="14" xfId="42" applyFont="1" applyBorder="1" applyAlignment="1">
      <alignment/>
    </xf>
    <xf numFmtId="165" fontId="42" fillId="33" borderId="14" xfId="0" applyNumberFormat="1" applyFont="1" applyFill="1" applyBorder="1" applyAlignment="1">
      <alignment horizontal="center"/>
    </xf>
    <xf numFmtId="165" fontId="4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45" fillId="18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5" fillId="9" borderId="0" xfId="0" applyFont="1" applyFill="1" applyBorder="1" applyAlignment="1">
      <alignment/>
    </xf>
    <xf numFmtId="0" fontId="46" fillId="19" borderId="0" xfId="0" applyFont="1" applyFill="1" applyBorder="1" applyAlignment="1">
      <alignment/>
    </xf>
    <xf numFmtId="0" fontId="46" fillId="9" borderId="0" xfId="0" applyFont="1" applyFill="1" applyBorder="1" applyAlignment="1">
      <alignment/>
    </xf>
    <xf numFmtId="0" fontId="46" fillId="39" borderId="13" xfId="0" applyFont="1" applyFill="1" applyBorder="1" applyAlignment="1">
      <alignment/>
    </xf>
    <xf numFmtId="0" fontId="43" fillId="4" borderId="18" xfId="0" applyFont="1" applyFill="1" applyBorder="1" applyAlignment="1">
      <alignment/>
    </xf>
    <xf numFmtId="0" fontId="43" fillId="9" borderId="14" xfId="0" applyFont="1" applyFill="1" applyBorder="1" applyAlignment="1">
      <alignment/>
    </xf>
    <xf numFmtId="0" fontId="44" fillId="4" borderId="18" xfId="0" applyFont="1" applyFill="1" applyBorder="1" applyAlignment="1">
      <alignment/>
    </xf>
    <xf numFmtId="0" fontId="44" fillId="9" borderId="14" xfId="0" applyFont="1" applyFill="1" applyBorder="1" applyAlignment="1">
      <alignment/>
    </xf>
    <xf numFmtId="0" fontId="46" fillId="9" borderId="14" xfId="0" applyFont="1" applyFill="1" applyBorder="1" applyAlignment="1">
      <alignment/>
    </xf>
    <xf numFmtId="166" fontId="42" fillId="33" borderId="13" xfId="0" applyNumberFormat="1" applyFont="1" applyFill="1" applyBorder="1" applyAlignment="1">
      <alignment horizontal="center"/>
    </xf>
    <xf numFmtId="166" fontId="42" fillId="33" borderId="0" xfId="0" applyNumberFormat="1" applyFont="1" applyFill="1" applyBorder="1" applyAlignment="1">
      <alignment horizontal="center"/>
    </xf>
    <xf numFmtId="166" fontId="42" fillId="33" borderId="14" xfId="0" applyNumberFormat="1" applyFont="1" applyFill="1" applyBorder="1" applyAlignment="1">
      <alignment horizontal="center"/>
    </xf>
    <xf numFmtId="0" fontId="44" fillId="38" borderId="14" xfId="0" applyFont="1" applyFill="1" applyBorder="1" applyAlignment="1">
      <alignment/>
    </xf>
    <xf numFmtId="0" fontId="43" fillId="38" borderId="14" xfId="0" applyFont="1" applyFill="1" applyBorder="1" applyAlignment="1">
      <alignment/>
    </xf>
    <xf numFmtId="0" fontId="46" fillId="38" borderId="14" xfId="0" applyFont="1" applyFill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0" fontId="43" fillId="9" borderId="18" xfId="0" applyFont="1" applyFill="1" applyBorder="1" applyAlignment="1">
      <alignment/>
    </xf>
    <xf numFmtId="0" fontId="46" fillId="9" borderId="18" xfId="0" applyFont="1" applyFill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167" fontId="0" fillId="0" borderId="15" xfId="57" applyNumberFormat="1" applyFont="1" applyBorder="1" applyAlignment="1">
      <alignment/>
    </xf>
    <xf numFmtId="167" fontId="0" fillId="0" borderId="17" xfId="57" applyNumberFormat="1" applyFont="1" applyBorder="1" applyAlignment="1">
      <alignment/>
    </xf>
    <xf numFmtId="167" fontId="0" fillId="0" borderId="16" xfId="57" applyNumberFormat="1" applyFont="1" applyBorder="1" applyAlignment="1">
      <alignment/>
    </xf>
    <xf numFmtId="166" fontId="42" fillId="33" borderId="18" xfId="0" applyNumberFormat="1" applyFont="1" applyFill="1" applyBorder="1" applyAlignment="1">
      <alignment horizontal="center"/>
    </xf>
    <xf numFmtId="165" fontId="42" fillId="33" borderId="18" xfId="0" applyNumberFormat="1" applyFont="1" applyFill="1" applyBorder="1" applyAlignment="1">
      <alignment horizontal="center"/>
    </xf>
    <xf numFmtId="164" fontId="0" fillId="0" borderId="18" xfId="42" applyNumberFormat="1" applyFont="1" applyBorder="1" applyAlignment="1">
      <alignment/>
    </xf>
    <xf numFmtId="164" fontId="0" fillId="0" borderId="18" xfId="42" applyFont="1" applyBorder="1" applyAlignment="1">
      <alignment/>
    </xf>
    <xf numFmtId="167" fontId="0" fillId="0" borderId="19" xfId="57" applyNumberFormat="1" applyFont="1" applyBorder="1" applyAlignment="1">
      <alignment/>
    </xf>
    <xf numFmtId="0" fontId="40" fillId="0" borderId="20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164" fontId="40" fillId="0" borderId="18" xfId="42" applyNumberFormat="1" applyFont="1" applyBorder="1" applyAlignment="1">
      <alignment horizontal="center" vertical="center" wrapText="1"/>
    </xf>
    <xf numFmtId="164" fontId="40" fillId="0" borderId="18" xfId="42" applyFont="1" applyFill="1" applyBorder="1" applyAlignment="1">
      <alignment horizontal="center" vertical="center" wrapText="1"/>
    </xf>
    <xf numFmtId="167" fontId="40" fillId="0" borderId="19" xfId="57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66" fontId="42" fillId="33" borderId="10" xfId="0" applyNumberFormat="1" applyFont="1" applyFill="1" applyBorder="1" applyAlignment="1">
      <alignment horizontal="center"/>
    </xf>
    <xf numFmtId="166" fontId="42" fillId="33" borderId="21" xfId="0" applyNumberFormat="1" applyFont="1" applyFill="1" applyBorder="1" applyAlignment="1">
      <alignment horizontal="center"/>
    </xf>
    <xf numFmtId="166" fontId="42" fillId="33" borderId="22" xfId="0" applyNumberFormat="1" applyFont="1" applyFill="1" applyBorder="1" applyAlignment="1">
      <alignment horizontal="center"/>
    </xf>
    <xf numFmtId="166" fontId="42" fillId="33" borderId="20" xfId="0" applyNumberFormat="1" applyFont="1" applyFill="1" applyBorder="1" applyAlignment="1">
      <alignment horizontal="center"/>
    </xf>
    <xf numFmtId="165" fontId="40" fillId="0" borderId="19" xfId="0" applyNumberFormat="1" applyFont="1" applyBorder="1" applyAlignment="1">
      <alignment/>
    </xf>
    <xf numFmtId="0" fontId="40" fillId="0" borderId="19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/>
    </xf>
    <xf numFmtId="0" fontId="43" fillId="39" borderId="21" xfId="0" applyFont="1" applyFill="1" applyBorder="1" applyAlignment="1">
      <alignment/>
    </xf>
    <xf numFmtId="0" fontId="0" fillId="0" borderId="16" xfId="0" applyBorder="1" applyAlignment="1">
      <alignment/>
    </xf>
    <xf numFmtId="0" fontId="43" fillId="39" borderId="10" xfId="0" applyFont="1" applyFill="1" applyBorder="1" applyAlignment="1">
      <alignment/>
    </xf>
    <xf numFmtId="0" fontId="43" fillId="39" borderId="22" xfId="0" applyFont="1" applyFill="1" applyBorder="1" applyAlignment="1">
      <alignment/>
    </xf>
    <xf numFmtId="0" fontId="43" fillId="12" borderId="10" xfId="0" applyFont="1" applyFill="1" applyBorder="1" applyAlignment="1">
      <alignment/>
    </xf>
    <xf numFmtId="0" fontId="43" fillId="9" borderId="20" xfId="0" applyFont="1" applyFill="1" applyBorder="1" applyAlignment="1">
      <alignment/>
    </xf>
    <xf numFmtId="0" fontId="0" fillId="0" borderId="19" xfId="0" applyBorder="1" applyAlignment="1">
      <alignment/>
    </xf>
    <xf numFmtId="0" fontId="43" fillId="19" borderId="10" xfId="0" applyFont="1" applyFill="1" applyBorder="1" applyAlignment="1">
      <alignment/>
    </xf>
    <xf numFmtId="0" fontId="43" fillId="4" borderId="21" xfId="0" applyFont="1" applyFill="1" applyBorder="1" applyAlignment="1">
      <alignment/>
    </xf>
    <xf numFmtId="0" fontId="43" fillId="4" borderId="10" xfId="0" applyFont="1" applyFill="1" applyBorder="1" applyAlignment="1">
      <alignment/>
    </xf>
    <xf numFmtId="0" fontId="43" fillId="4" borderId="22" xfId="0" applyFont="1" applyFill="1" applyBorder="1" applyAlignment="1">
      <alignment/>
    </xf>
    <xf numFmtId="0" fontId="43" fillId="10" borderId="10" xfId="0" applyFont="1" applyFill="1" applyBorder="1" applyAlignment="1">
      <alignment/>
    </xf>
    <xf numFmtId="0" fontId="43" fillId="16" borderId="21" xfId="0" applyFont="1" applyFill="1" applyBorder="1" applyAlignment="1">
      <alignment/>
    </xf>
    <xf numFmtId="0" fontId="43" fillId="16" borderId="10" xfId="0" applyFont="1" applyFill="1" applyBorder="1" applyAlignment="1">
      <alignment/>
    </xf>
    <xf numFmtId="0" fontId="43" fillId="16" borderId="22" xfId="0" applyFont="1" applyFill="1" applyBorder="1" applyAlignment="1">
      <alignment/>
    </xf>
    <xf numFmtId="0" fontId="43" fillId="9" borderId="21" xfId="0" applyFont="1" applyFill="1" applyBorder="1" applyAlignment="1">
      <alignment/>
    </xf>
    <xf numFmtId="0" fontId="43" fillId="9" borderId="10" xfId="0" applyFont="1" applyFill="1" applyBorder="1" applyAlignment="1">
      <alignment/>
    </xf>
    <xf numFmtId="0" fontId="43" fillId="9" borderId="22" xfId="0" applyFont="1" applyFill="1" applyBorder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44" fillId="38" borderId="23" xfId="0" applyFont="1" applyFill="1" applyBorder="1" applyAlignment="1">
      <alignment/>
    </xf>
    <xf numFmtId="0" fontId="44" fillId="39" borderId="24" xfId="0" applyFont="1" applyFill="1" applyBorder="1" applyAlignment="1">
      <alignment/>
    </xf>
    <xf numFmtId="0" fontId="44" fillId="39" borderId="23" xfId="0" applyFont="1" applyFill="1" applyBorder="1" applyAlignment="1">
      <alignment/>
    </xf>
    <xf numFmtId="0" fontId="44" fillId="39" borderId="12" xfId="0" applyFont="1" applyFill="1" applyBorder="1" applyAlignment="1">
      <alignment/>
    </xf>
    <xf numFmtId="0" fontId="44" fillId="12" borderId="23" xfId="0" applyFont="1" applyFill="1" applyBorder="1" applyAlignment="1">
      <alignment/>
    </xf>
    <xf numFmtId="0" fontId="44" fillId="9" borderId="11" xfId="0" applyFont="1" applyFill="1" applyBorder="1" applyAlignment="1">
      <alignment/>
    </xf>
    <xf numFmtId="0" fontId="44" fillId="19" borderId="23" xfId="0" applyFont="1" applyFill="1" applyBorder="1" applyAlignment="1">
      <alignment/>
    </xf>
    <xf numFmtId="0" fontId="44" fillId="4" borderId="24" xfId="0" applyFont="1" applyFill="1" applyBorder="1" applyAlignment="1">
      <alignment/>
    </xf>
    <xf numFmtId="0" fontId="44" fillId="4" borderId="23" xfId="0" applyFont="1" applyFill="1" applyBorder="1" applyAlignment="1">
      <alignment/>
    </xf>
    <xf numFmtId="0" fontId="44" fillId="4" borderId="12" xfId="0" applyFont="1" applyFill="1" applyBorder="1" applyAlignment="1">
      <alignment/>
    </xf>
    <xf numFmtId="0" fontId="44" fillId="10" borderId="23" xfId="0" applyFont="1" applyFill="1" applyBorder="1" applyAlignment="1">
      <alignment/>
    </xf>
    <xf numFmtId="0" fontId="44" fillId="16" borderId="24" xfId="0" applyFont="1" applyFill="1" applyBorder="1" applyAlignment="1">
      <alignment/>
    </xf>
    <xf numFmtId="0" fontId="44" fillId="16" borderId="23" xfId="0" applyFont="1" applyFill="1" applyBorder="1" applyAlignment="1">
      <alignment/>
    </xf>
    <xf numFmtId="0" fontId="44" fillId="16" borderId="12" xfId="0" applyFont="1" applyFill="1" applyBorder="1" applyAlignment="1">
      <alignment/>
    </xf>
    <xf numFmtId="0" fontId="44" fillId="18" borderId="23" xfId="0" applyFont="1" applyFill="1" applyBorder="1" applyAlignment="1">
      <alignment/>
    </xf>
    <xf numFmtId="0" fontId="44" fillId="9" borderId="24" xfId="0" applyFont="1" applyFill="1" applyBorder="1" applyAlignment="1">
      <alignment/>
    </xf>
    <xf numFmtId="0" fontId="44" fillId="9" borderId="23" xfId="0" applyFont="1" applyFill="1" applyBorder="1" applyAlignment="1">
      <alignment/>
    </xf>
    <xf numFmtId="0" fontId="44" fillId="9" borderId="12" xfId="0" applyFont="1" applyFill="1" applyBorder="1" applyAlignment="1">
      <alignment/>
    </xf>
    <xf numFmtId="0" fontId="0" fillId="0" borderId="23" xfId="0" applyBorder="1" applyAlignment="1">
      <alignment/>
    </xf>
    <xf numFmtId="0" fontId="44" fillId="38" borderId="12" xfId="0" applyFont="1" applyFill="1" applyBorder="1" applyAlignment="1">
      <alignment/>
    </xf>
    <xf numFmtId="0" fontId="44" fillId="4" borderId="11" xfId="0" applyFont="1" applyFill="1" applyBorder="1" applyAlignment="1">
      <alignment/>
    </xf>
    <xf numFmtId="0" fontId="44" fillId="10" borderId="12" xfId="0" applyFont="1" applyFill="1" applyBorder="1" applyAlignment="1">
      <alignment/>
    </xf>
    <xf numFmtId="0" fontId="44" fillId="19" borderId="24" xfId="0" applyFont="1" applyFill="1" applyBorder="1" applyAlignment="1">
      <alignment/>
    </xf>
    <xf numFmtId="0" fontId="44" fillId="18" borderId="24" xfId="0" applyFont="1" applyFill="1" applyBorder="1" applyAlignment="1">
      <alignment/>
    </xf>
    <xf numFmtId="0" fontId="43" fillId="4" borderId="18" xfId="0" applyFont="1" applyFill="1" applyBorder="1" applyAlignment="1" applyProtection="1">
      <alignment wrapText="1"/>
      <protection locked="0"/>
    </xf>
    <xf numFmtId="0" fontId="43" fillId="38" borderId="22" xfId="0" applyFont="1" applyFill="1" applyBorder="1" applyAlignment="1">
      <alignment/>
    </xf>
    <xf numFmtId="0" fontId="43" fillId="4" borderId="20" xfId="0" applyFont="1" applyFill="1" applyBorder="1" applyAlignment="1">
      <alignment/>
    </xf>
    <xf numFmtId="0" fontId="43" fillId="10" borderId="22" xfId="0" applyFont="1" applyFill="1" applyBorder="1" applyAlignment="1">
      <alignment/>
    </xf>
    <xf numFmtId="0" fontId="43" fillId="19" borderId="21" xfId="0" applyFont="1" applyFill="1" applyBorder="1" applyAlignment="1">
      <alignment/>
    </xf>
    <xf numFmtId="0" fontId="43" fillId="18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U1" sqref="U1"/>
    </sheetView>
  </sheetViews>
  <sheetFormatPr defaultColWidth="9.140625" defaultRowHeight="15"/>
  <cols>
    <col min="1" max="1" width="5.28125" style="165" customWidth="1"/>
    <col min="2" max="2" width="23.7109375" style="2" customWidth="1"/>
    <col min="3" max="3" width="4.7109375" style="1" customWidth="1"/>
    <col min="4" max="4" width="8.28125" style="2" hidden="1" customWidth="1"/>
    <col min="5" max="6" width="8.28125" style="2" customWidth="1"/>
    <col min="7" max="7" width="5.8515625" style="69" customWidth="1"/>
    <col min="8" max="8" width="8.28125" style="2" customWidth="1"/>
    <col min="9" max="10" width="11.28125" style="2" customWidth="1"/>
    <col min="11" max="11" width="11.28125" style="1" customWidth="1"/>
    <col min="12" max="12" width="11.28125" style="2" customWidth="1"/>
    <col min="13" max="13" width="11.28125" style="72" customWidth="1"/>
    <col min="14" max="14" width="6.421875" style="99" customWidth="1"/>
    <col min="15" max="15" width="7.00390625" style="76" customWidth="1"/>
    <col min="16" max="16" width="7.00390625" style="77" customWidth="1"/>
    <col min="17" max="16384" width="9.140625" style="2" customWidth="1"/>
  </cols>
  <sheetData>
    <row r="1" spans="1:16" s="104" customFormat="1" ht="46.5" customHeight="1">
      <c r="A1" s="146" t="s">
        <v>442</v>
      </c>
      <c r="B1" s="114" t="s">
        <v>0</v>
      </c>
      <c r="C1" s="113" t="s">
        <v>443</v>
      </c>
      <c r="D1" s="114" t="s">
        <v>444</v>
      </c>
      <c r="E1" s="114" t="s">
        <v>445</v>
      </c>
      <c r="F1" s="114" t="s">
        <v>461</v>
      </c>
      <c r="G1" s="126" t="s">
        <v>462</v>
      </c>
      <c r="H1" s="114" t="s">
        <v>463</v>
      </c>
      <c r="I1" s="115" t="s">
        <v>464</v>
      </c>
      <c r="J1" s="114" t="s">
        <v>465</v>
      </c>
      <c r="K1" s="119" t="s">
        <v>466</v>
      </c>
      <c r="L1" s="115" t="s">
        <v>467</v>
      </c>
      <c r="M1" s="120" t="s">
        <v>468</v>
      </c>
      <c r="N1" s="116" t="s">
        <v>459</v>
      </c>
      <c r="O1" s="117" t="s">
        <v>454</v>
      </c>
      <c r="P1" s="118" t="s">
        <v>460</v>
      </c>
    </row>
    <row r="2" spans="1:16" ht="15.75">
      <c r="A2" s="161">
        <v>2</v>
      </c>
      <c r="B2" s="23" t="s">
        <v>40</v>
      </c>
      <c r="C2" s="70" t="s">
        <v>470</v>
      </c>
      <c r="D2" s="23">
        <v>70</v>
      </c>
      <c r="E2" s="24">
        <f aca="true" t="shared" si="0" ref="E2:E8">111-D2</f>
        <v>41</v>
      </c>
      <c r="F2" s="23" t="s">
        <v>446</v>
      </c>
      <c r="G2" s="69" t="s">
        <v>65</v>
      </c>
      <c r="H2" s="94">
        <v>0.03597222222222222</v>
      </c>
      <c r="I2" s="94">
        <v>0.04402777777777778</v>
      </c>
      <c r="J2" s="3">
        <v>28.048407175920147</v>
      </c>
      <c r="K2" s="121">
        <f aca="true" t="shared" si="1" ref="K2:K33">I2-H2</f>
        <v>0.008055555555555559</v>
      </c>
      <c r="L2" s="3">
        <f aca="true" t="shared" si="2" ref="L2:L33">J2-I2</f>
        <v>28.00437939814237</v>
      </c>
      <c r="M2" s="71">
        <f aca="true" t="shared" si="3" ref="M2:M33">J2-H2</f>
        <v>28.012434953697923</v>
      </c>
      <c r="N2" s="99">
        <f aca="true" t="shared" si="4" ref="N2:N33">4500/((M2-28)*24*60*60)</f>
        <v>4.1884621847874035</v>
      </c>
      <c r="O2" s="76">
        <f>VLOOKUP(G2,Prognostics!A:B,2,FALSE)</f>
        <v>5.05</v>
      </c>
      <c r="P2" s="105">
        <f aca="true" t="shared" si="5" ref="P2:P33">N2/O2</f>
        <v>0.8293984524331492</v>
      </c>
    </row>
    <row r="3" spans="1:16" ht="15.75">
      <c r="A3" s="161">
        <v>1</v>
      </c>
      <c r="B3" s="23" t="s">
        <v>16</v>
      </c>
      <c r="C3" s="70" t="s">
        <v>470</v>
      </c>
      <c r="D3" s="66">
        <v>68</v>
      </c>
      <c r="E3" s="24">
        <f t="shared" si="0"/>
        <v>43</v>
      </c>
      <c r="F3" s="23" t="s">
        <v>446</v>
      </c>
      <c r="G3" s="69" t="s">
        <v>65</v>
      </c>
      <c r="H3" s="94">
        <v>0.035694444444444445</v>
      </c>
      <c r="I3" s="94">
        <v>0.043912037037037034</v>
      </c>
      <c r="J3" s="3">
        <v>28.04834039351408</v>
      </c>
      <c r="K3" s="121">
        <f t="shared" si="1"/>
        <v>0.008217592592592589</v>
      </c>
      <c r="L3" s="3">
        <f t="shared" si="2"/>
        <v>28.004428356477046</v>
      </c>
      <c r="M3" s="71">
        <f t="shared" si="3"/>
        <v>28.012645949069636</v>
      </c>
      <c r="N3" s="99">
        <f t="shared" si="4"/>
        <v>4.118578451212405</v>
      </c>
      <c r="O3" s="76">
        <f>VLOOKUP(G3,Prognostics!A:B,2,FALSE)</f>
        <v>5.05</v>
      </c>
      <c r="P3" s="105">
        <f t="shared" si="5"/>
        <v>0.815560089348991</v>
      </c>
    </row>
    <row r="4" spans="1:16" ht="15.75">
      <c r="A4" s="157">
        <v>4</v>
      </c>
      <c r="B4" s="30" t="s">
        <v>42</v>
      </c>
      <c r="C4" s="139" t="s">
        <v>470</v>
      </c>
      <c r="D4" s="30">
        <v>58</v>
      </c>
      <c r="E4" s="31">
        <f t="shared" si="0"/>
        <v>53</v>
      </c>
      <c r="F4" s="30" t="s">
        <v>447</v>
      </c>
      <c r="G4" s="69" t="str">
        <f>"M"&amp;E4</f>
        <v>M53</v>
      </c>
      <c r="H4" s="94">
        <v>0.036585648148148145</v>
      </c>
      <c r="I4" s="94">
        <v>0.045092592592592594</v>
      </c>
      <c r="J4" s="3">
        <v>28.049486921292555</v>
      </c>
      <c r="K4" s="121">
        <f t="shared" si="1"/>
        <v>0.008506944444444449</v>
      </c>
      <c r="L4" s="3">
        <f t="shared" si="2"/>
        <v>28.004394328699963</v>
      </c>
      <c r="M4" s="71">
        <f t="shared" si="3"/>
        <v>28.012901273144408</v>
      </c>
      <c r="N4" s="99">
        <f t="shared" si="4"/>
        <v>4.0370692683077865</v>
      </c>
      <c r="O4" s="76">
        <f>VLOOKUP(G4,Prognostics!A:B,2,FALSE)</f>
        <v>4.502253377815596</v>
      </c>
      <c r="P4" s="105">
        <f t="shared" si="5"/>
        <v>0.8966774922531109</v>
      </c>
    </row>
    <row r="5" spans="1:16" ht="15.75">
      <c r="A5" s="157">
        <v>6</v>
      </c>
      <c r="B5" s="30" t="s">
        <v>43</v>
      </c>
      <c r="C5" s="139" t="s">
        <v>470</v>
      </c>
      <c r="D5" s="30">
        <v>56</v>
      </c>
      <c r="E5" s="31">
        <f t="shared" si="0"/>
        <v>55</v>
      </c>
      <c r="F5" s="30" t="s">
        <v>447</v>
      </c>
      <c r="G5" s="69" t="str">
        <f>"M"&amp;E5</f>
        <v>M55</v>
      </c>
      <c r="H5" s="94">
        <v>0.037245370370370366</v>
      </c>
      <c r="I5" s="94">
        <v>0.04582175925925926</v>
      </c>
      <c r="J5" s="3">
        <v>28.050251041662705</v>
      </c>
      <c r="K5" s="121">
        <f t="shared" si="1"/>
        <v>0.008576388888888897</v>
      </c>
      <c r="L5" s="3">
        <f t="shared" si="2"/>
        <v>28.004429282403446</v>
      </c>
      <c r="M5" s="71">
        <f t="shared" si="3"/>
        <v>28.013005671292333</v>
      </c>
      <c r="N5" s="99">
        <f t="shared" si="4"/>
        <v>4.0046632090444545</v>
      </c>
      <c r="O5" s="76">
        <f>VLOOKUP(G5,Prognostics!A:B,2,FALSE)</f>
        <v>4.465621413547802</v>
      </c>
      <c r="P5" s="105">
        <f t="shared" si="5"/>
        <v>0.8967762463909519</v>
      </c>
    </row>
    <row r="6" spans="1:16" ht="15.75">
      <c r="A6" s="161">
        <v>3</v>
      </c>
      <c r="B6" s="23" t="s">
        <v>41</v>
      </c>
      <c r="C6" s="70" t="s">
        <v>470</v>
      </c>
      <c r="D6" s="66">
        <v>72</v>
      </c>
      <c r="E6" s="24">
        <f t="shared" si="0"/>
        <v>39</v>
      </c>
      <c r="F6" s="23" t="s">
        <v>446</v>
      </c>
      <c r="G6" s="69" t="s">
        <v>65</v>
      </c>
      <c r="H6" s="94">
        <v>0.03630787037037037</v>
      </c>
      <c r="I6" s="94">
        <v>0.044814814814814814</v>
      </c>
      <c r="J6" s="3">
        <v>28.049336921292706</v>
      </c>
      <c r="K6" s="121">
        <f t="shared" si="1"/>
        <v>0.008506944444444442</v>
      </c>
      <c r="L6" s="3">
        <f t="shared" si="2"/>
        <v>28.004522106477893</v>
      </c>
      <c r="M6" s="71">
        <f t="shared" si="3"/>
        <v>28.013029050922334</v>
      </c>
      <c r="N6" s="99">
        <f t="shared" si="4"/>
        <v>3.997477148857593</v>
      </c>
      <c r="O6" s="76">
        <f>VLOOKUP(G6,Prognostics!A:B,2,FALSE)</f>
        <v>5.05</v>
      </c>
      <c r="P6" s="105">
        <f t="shared" si="5"/>
        <v>0.7915796334371471</v>
      </c>
    </row>
    <row r="7" spans="1:16" ht="15.75">
      <c r="A7" s="163">
        <v>13</v>
      </c>
      <c r="B7" s="37" t="s">
        <v>39</v>
      </c>
      <c r="C7" s="144" t="s">
        <v>470</v>
      </c>
      <c r="D7" s="38">
        <v>88</v>
      </c>
      <c r="E7" s="38">
        <f t="shared" si="0"/>
        <v>23</v>
      </c>
      <c r="F7" s="37" t="s">
        <v>446</v>
      </c>
      <c r="G7" s="69" t="s">
        <v>457</v>
      </c>
      <c r="H7" s="94">
        <v>0.039375</v>
      </c>
      <c r="I7" s="94">
        <v>0.04804398148148148</v>
      </c>
      <c r="J7" s="3">
        <v>28.052623958326876</v>
      </c>
      <c r="K7" s="121">
        <f t="shared" si="1"/>
        <v>0.008668981481481479</v>
      </c>
      <c r="L7" s="3">
        <f t="shared" si="2"/>
        <v>28.004579976845395</v>
      </c>
      <c r="M7" s="71">
        <f t="shared" si="3"/>
        <v>28.013248958326876</v>
      </c>
      <c r="N7" s="99">
        <f t="shared" si="4"/>
        <v>3.9311266628168506</v>
      </c>
      <c r="O7" s="76">
        <f>VLOOKUP(G7,Prognostics!A:B,2,FALSE)</f>
        <v>4.64</v>
      </c>
      <c r="P7" s="105">
        <f t="shared" si="5"/>
        <v>0.847225573882942</v>
      </c>
    </row>
    <row r="8" spans="1:16" ht="15.75">
      <c r="A8" s="170">
        <v>7</v>
      </c>
      <c r="B8" s="21" t="s">
        <v>44</v>
      </c>
      <c r="C8" s="176" t="s">
        <v>470</v>
      </c>
      <c r="D8" s="82">
        <v>68</v>
      </c>
      <c r="E8" s="22">
        <f t="shared" si="0"/>
        <v>43</v>
      </c>
      <c r="F8" s="21" t="s">
        <v>446</v>
      </c>
      <c r="G8" s="129" t="s">
        <v>65</v>
      </c>
      <c r="H8" s="93">
        <v>0.03756944444444445</v>
      </c>
      <c r="I8" s="93">
        <v>0.0462037037037037</v>
      </c>
      <c r="J8" s="74">
        <v>28.050825231475756</v>
      </c>
      <c r="K8" s="122">
        <f t="shared" si="1"/>
        <v>0.008634259259259251</v>
      </c>
      <c r="L8" s="74">
        <f t="shared" si="2"/>
        <v>28.004621527772052</v>
      </c>
      <c r="M8" s="75">
        <f t="shared" si="3"/>
        <v>28.013255787031312</v>
      </c>
      <c r="N8" s="101">
        <f t="shared" si="4"/>
        <v>3.929101547143505</v>
      </c>
      <c r="O8" s="73">
        <f>VLOOKUP(G8,Prognostics!A:B,2,FALSE)</f>
        <v>5.05</v>
      </c>
      <c r="P8" s="107">
        <f t="shared" si="5"/>
        <v>0.7780399103254465</v>
      </c>
    </row>
    <row r="9" spans="1:16" ht="15.75">
      <c r="A9" s="151">
        <v>5</v>
      </c>
      <c r="B9" s="27" t="s">
        <v>23</v>
      </c>
      <c r="C9" s="132" t="s">
        <v>470</v>
      </c>
      <c r="D9" s="28"/>
      <c r="E9" s="29">
        <v>16</v>
      </c>
      <c r="F9" s="55" t="s">
        <v>448</v>
      </c>
      <c r="G9" s="69" t="s">
        <v>73</v>
      </c>
      <c r="H9" s="94">
        <v>0.03692129629629629</v>
      </c>
      <c r="I9" s="94">
        <v>0.04565972222222223</v>
      </c>
      <c r="J9" s="3">
        <v>28.050221990735736</v>
      </c>
      <c r="K9" s="121">
        <f t="shared" si="1"/>
        <v>0.008738425925925934</v>
      </c>
      <c r="L9" s="3">
        <f t="shared" si="2"/>
        <v>28.004562268513514</v>
      </c>
      <c r="M9" s="71">
        <f t="shared" si="3"/>
        <v>28.01330069443944</v>
      </c>
      <c r="N9" s="99">
        <f t="shared" si="4"/>
        <v>3.9158356407987047</v>
      </c>
      <c r="O9" s="76">
        <f>VLOOKUP(G9,Prognostics!A:B,2,FALSE)</f>
        <v>4.88</v>
      </c>
      <c r="P9" s="105">
        <f t="shared" si="5"/>
        <v>0.8024253362292428</v>
      </c>
    </row>
    <row r="10" spans="1:16" ht="15.75">
      <c r="A10" s="155">
        <v>16</v>
      </c>
      <c r="B10" s="41" t="s">
        <v>47</v>
      </c>
      <c r="C10" s="137" t="s">
        <v>470</v>
      </c>
      <c r="D10" s="41">
        <v>62</v>
      </c>
      <c r="E10" s="42">
        <f aca="true" t="shared" si="6" ref="E10:E16">111-D10</f>
        <v>49</v>
      </c>
      <c r="F10" s="41" t="s">
        <v>449</v>
      </c>
      <c r="G10" s="69" t="str">
        <f>"M"&amp;E10</f>
        <v>M49</v>
      </c>
      <c r="H10" s="94">
        <v>0.040312499999999994</v>
      </c>
      <c r="I10" s="94">
        <v>0.049074074074074076</v>
      </c>
      <c r="J10" s="3">
        <v>28.05365127314144</v>
      </c>
      <c r="K10" s="121">
        <f t="shared" si="1"/>
        <v>0.008761574074074081</v>
      </c>
      <c r="L10" s="3">
        <f t="shared" si="2"/>
        <v>28.004577199067366</v>
      </c>
      <c r="M10" s="71">
        <f t="shared" si="3"/>
        <v>28.01333877314144</v>
      </c>
      <c r="N10" s="99">
        <f t="shared" si="4"/>
        <v>3.90465695615724</v>
      </c>
      <c r="O10" s="76">
        <f>VLOOKUP(G10,Prognostics!A:B,2,FALSE)</f>
        <v>4.576219219205477</v>
      </c>
      <c r="P10" s="105">
        <f t="shared" si="5"/>
        <v>0.8532495427164363</v>
      </c>
    </row>
    <row r="11" spans="1:16" ht="15.75">
      <c r="A11" s="156">
        <v>9</v>
      </c>
      <c r="B11" s="39" t="s">
        <v>33</v>
      </c>
      <c r="C11" s="138" t="s">
        <v>470</v>
      </c>
      <c r="D11" s="40">
        <v>60</v>
      </c>
      <c r="E11" s="40">
        <f t="shared" si="6"/>
        <v>51</v>
      </c>
      <c r="F11" s="39" t="s">
        <v>449</v>
      </c>
      <c r="G11" s="81" t="str">
        <f>"M"&amp;E11</f>
        <v>M51</v>
      </c>
      <c r="H11" s="95">
        <v>0.03819444444444444</v>
      </c>
      <c r="I11" s="95">
        <v>0.04696759259259259</v>
      </c>
      <c r="J11" s="79">
        <v>28.051571527772467</v>
      </c>
      <c r="K11" s="123">
        <f t="shared" si="1"/>
        <v>0.008773148148148148</v>
      </c>
      <c r="L11" s="79">
        <f t="shared" si="2"/>
        <v>28.004603935179873</v>
      </c>
      <c r="M11" s="80">
        <f t="shared" si="3"/>
        <v>28.013377083328024</v>
      </c>
      <c r="N11" s="100">
        <f t="shared" si="4"/>
        <v>3.8934745382219034</v>
      </c>
      <c r="O11" s="78">
        <f>VLOOKUP(G11,Prognostics!A:B,2,FALSE)</f>
        <v>4.539841650323237</v>
      </c>
      <c r="P11" s="106">
        <f t="shared" si="5"/>
        <v>0.8576234234832151</v>
      </c>
    </row>
    <row r="12" spans="1:16" ht="15.75">
      <c r="A12" s="151">
        <v>11</v>
      </c>
      <c r="B12" s="27" t="s">
        <v>27</v>
      </c>
      <c r="C12" s="132" t="s">
        <v>470</v>
      </c>
      <c r="D12" s="55">
        <v>95</v>
      </c>
      <c r="E12" s="55">
        <f t="shared" si="6"/>
        <v>16</v>
      </c>
      <c r="F12" s="55" t="s">
        <v>448</v>
      </c>
      <c r="G12" s="69" t="s">
        <v>73</v>
      </c>
      <c r="H12" s="94">
        <v>0.038796296296296294</v>
      </c>
      <c r="I12" s="94">
        <v>0.047592592592592596</v>
      </c>
      <c r="J12" s="3">
        <v>28.05221122684452</v>
      </c>
      <c r="K12" s="121">
        <f t="shared" si="1"/>
        <v>0.008796296296296302</v>
      </c>
      <c r="L12" s="3">
        <f t="shared" si="2"/>
        <v>28.004618634251926</v>
      </c>
      <c r="M12" s="71">
        <f t="shared" si="3"/>
        <v>28.013414930548223</v>
      </c>
      <c r="N12" s="99">
        <f t="shared" si="4"/>
        <v>3.88248997235654</v>
      </c>
      <c r="O12" s="76">
        <f>VLOOKUP(G12,Prognostics!A:B,2,FALSE)</f>
        <v>4.88</v>
      </c>
      <c r="P12" s="105">
        <f t="shared" si="5"/>
        <v>0.7955922074501106</v>
      </c>
    </row>
    <row r="13" spans="1:16" ht="15.75">
      <c r="A13" s="159">
        <v>10</v>
      </c>
      <c r="B13" s="34" t="s">
        <v>46</v>
      </c>
      <c r="C13" s="141" t="s">
        <v>470</v>
      </c>
      <c r="D13" s="35">
        <v>51</v>
      </c>
      <c r="E13" s="36">
        <f t="shared" si="6"/>
        <v>60</v>
      </c>
      <c r="F13" s="35" t="s">
        <v>450</v>
      </c>
      <c r="G13" s="69" t="str">
        <f>"M"&amp;E13</f>
        <v>M60</v>
      </c>
      <c r="H13" s="94">
        <v>0.03850694444444445</v>
      </c>
      <c r="I13" s="94">
        <v>0.04729166666666667</v>
      </c>
      <c r="J13" s="3">
        <v>28.052030092585483</v>
      </c>
      <c r="K13" s="121">
        <f t="shared" si="1"/>
        <v>0.008784722222222222</v>
      </c>
      <c r="L13" s="3">
        <f t="shared" si="2"/>
        <v>28.004738425918816</v>
      </c>
      <c r="M13" s="71">
        <f t="shared" si="3"/>
        <v>28.013523148141037</v>
      </c>
      <c r="N13" s="99">
        <f t="shared" si="4"/>
        <v>3.8514207483451655</v>
      </c>
      <c r="O13" s="76">
        <f>VLOOKUP(G13,Prognostics!A:B,2,FALSE)</f>
        <v>4.377977024376576</v>
      </c>
      <c r="P13" s="105">
        <f t="shared" si="5"/>
        <v>0.8797261216540093</v>
      </c>
    </row>
    <row r="14" spans="1:16" ht="15.75">
      <c r="A14" s="157">
        <v>8</v>
      </c>
      <c r="B14" s="30" t="s">
        <v>45</v>
      </c>
      <c r="C14" s="139" t="s">
        <v>470</v>
      </c>
      <c r="D14" s="30">
        <v>58</v>
      </c>
      <c r="E14" s="31">
        <f t="shared" si="6"/>
        <v>53</v>
      </c>
      <c r="F14" s="30" t="s">
        <v>447</v>
      </c>
      <c r="G14" s="69" t="str">
        <f>"M"&amp;E14</f>
        <v>M53</v>
      </c>
      <c r="H14" s="94">
        <v>0.037905092592592594</v>
      </c>
      <c r="I14" s="94">
        <v>0.04663194444444444</v>
      </c>
      <c r="J14" s="3">
        <v>28.051437268513837</v>
      </c>
      <c r="K14" s="121">
        <f t="shared" si="1"/>
        <v>0.008726851851851847</v>
      </c>
      <c r="L14" s="3">
        <f t="shared" si="2"/>
        <v>28.00480532406939</v>
      </c>
      <c r="M14" s="71">
        <f t="shared" si="3"/>
        <v>28.013532175921245</v>
      </c>
      <c r="N14" s="99">
        <f t="shared" si="4"/>
        <v>3.848851333033856</v>
      </c>
      <c r="O14" s="76">
        <f>VLOOKUP(G14,Prognostics!A:B,2,FALSE)</f>
        <v>4.502253377815596</v>
      </c>
      <c r="P14" s="105">
        <f t="shared" si="5"/>
        <v>0.8548722184314829</v>
      </c>
    </row>
    <row r="15" spans="1:16" ht="15.75">
      <c r="A15" s="161">
        <v>14</v>
      </c>
      <c r="B15" s="23" t="s">
        <v>7</v>
      </c>
      <c r="C15" s="70" t="s">
        <v>470</v>
      </c>
      <c r="D15" s="66">
        <v>70</v>
      </c>
      <c r="E15" s="24">
        <f t="shared" si="6"/>
        <v>41</v>
      </c>
      <c r="F15" s="23" t="s">
        <v>446</v>
      </c>
      <c r="G15" s="69" t="s">
        <v>65</v>
      </c>
      <c r="H15" s="94">
        <v>0.03972222222222222</v>
      </c>
      <c r="I15" s="94">
        <v>0.04863425925925926</v>
      </c>
      <c r="J15" s="3">
        <v>28.05341041666543</v>
      </c>
      <c r="K15" s="121">
        <f t="shared" si="1"/>
        <v>0.008912037037037038</v>
      </c>
      <c r="L15" s="3">
        <f t="shared" si="2"/>
        <v>28.00477615740617</v>
      </c>
      <c r="M15" s="71">
        <f t="shared" si="3"/>
        <v>28.013688194443205</v>
      </c>
      <c r="N15" s="99">
        <f t="shared" si="4"/>
        <v>3.8049819900965076</v>
      </c>
      <c r="O15" s="76">
        <f>VLOOKUP(G15,Prognostics!A:B,2,FALSE)</f>
        <v>5.05</v>
      </c>
      <c r="P15" s="105">
        <f t="shared" si="5"/>
        <v>0.7534617802171303</v>
      </c>
    </row>
    <row r="16" spans="1:16" ht="15.75">
      <c r="A16" s="167">
        <v>22</v>
      </c>
      <c r="B16" s="171" t="s">
        <v>49</v>
      </c>
      <c r="C16" s="173" t="s">
        <v>470</v>
      </c>
      <c r="D16" s="88">
        <v>61</v>
      </c>
      <c r="E16" s="90">
        <f t="shared" si="6"/>
        <v>50</v>
      </c>
      <c r="F16" s="88" t="s">
        <v>449</v>
      </c>
      <c r="G16" s="134" t="str">
        <f>"M"&amp;E16</f>
        <v>M50</v>
      </c>
      <c r="H16" s="108">
        <v>0.04193287037037038</v>
      </c>
      <c r="I16" s="108">
        <v>0.05086805555555555</v>
      </c>
      <c r="J16" s="109">
        <v>28.05566481481219</v>
      </c>
      <c r="K16" s="124">
        <f t="shared" si="1"/>
        <v>0.008935185185185171</v>
      </c>
      <c r="L16" s="109">
        <f t="shared" si="2"/>
        <v>28.004796759256635</v>
      </c>
      <c r="M16" s="125">
        <f t="shared" si="3"/>
        <v>28.01373194444182</v>
      </c>
      <c r="N16" s="110">
        <f t="shared" si="4"/>
        <v>3.792859310930511</v>
      </c>
      <c r="O16" s="111">
        <f>VLOOKUP(G16,Prognostics!A:B,2,FALSE)</f>
        <v>4.558986446133296</v>
      </c>
      <c r="P16" s="112">
        <f t="shared" si="5"/>
        <v>0.8319523112746748</v>
      </c>
    </row>
    <row r="17" spans="1:16" ht="15.75">
      <c r="A17" s="161">
        <v>19</v>
      </c>
      <c r="B17" s="23" t="s">
        <v>456</v>
      </c>
      <c r="C17" s="70" t="s">
        <v>470</v>
      </c>
      <c r="D17" s="66">
        <v>94</v>
      </c>
      <c r="E17" s="24">
        <v>18</v>
      </c>
      <c r="F17" s="23" t="s">
        <v>446</v>
      </c>
      <c r="G17" s="69" t="s">
        <v>65</v>
      </c>
      <c r="H17" s="94">
        <v>0.04113425925925926</v>
      </c>
      <c r="I17" s="94">
        <v>0.05013888888888889</v>
      </c>
      <c r="J17" s="3">
        <v>28.054883564807824</v>
      </c>
      <c r="K17" s="121">
        <f t="shared" si="1"/>
        <v>0.009004629629629633</v>
      </c>
      <c r="L17" s="3">
        <f t="shared" si="2"/>
        <v>28.004744675918936</v>
      </c>
      <c r="M17" s="71">
        <f t="shared" si="3"/>
        <v>28.013749305548565</v>
      </c>
      <c r="N17" s="99">
        <f t="shared" si="4"/>
        <v>3.7880701064767286</v>
      </c>
      <c r="O17" s="76">
        <f>VLOOKUP(G17,Prognostics!A:B,2,FALSE)</f>
        <v>5.05</v>
      </c>
      <c r="P17" s="105">
        <f t="shared" si="5"/>
        <v>0.7501128923716295</v>
      </c>
    </row>
    <row r="18" spans="1:16" ht="15.75">
      <c r="A18" s="161">
        <v>17</v>
      </c>
      <c r="B18" s="23" t="s">
        <v>2</v>
      </c>
      <c r="C18" s="70" t="s">
        <v>470</v>
      </c>
      <c r="D18" s="66"/>
      <c r="E18" s="24">
        <v>18</v>
      </c>
      <c r="F18" s="23" t="s">
        <v>446</v>
      </c>
      <c r="G18" s="69" t="s">
        <v>65</v>
      </c>
      <c r="H18" s="94">
        <v>0.0405787037037037</v>
      </c>
      <c r="I18" s="94">
        <v>0.04958333333333333</v>
      </c>
      <c r="J18" s="3">
        <v>28.054353472216462</v>
      </c>
      <c r="K18" s="121">
        <f t="shared" si="1"/>
        <v>0.009004629629629633</v>
      </c>
      <c r="L18" s="3">
        <f t="shared" si="2"/>
        <v>28.004770138883128</v>
      </c>
      <c r="M18" s="71">
        <f t="shared" si="3"/>
        <v>28.013774768512757</v>
      </c>
      <c r="N18" s="99">
        <f t="shared" si="4"/>
        <v>3.7810677751206954</v>
      </c>
      <c r="O18" s="76">
        <f>VLOOKUP(G18,Prognostics!A:B,2,FALSE)</f>
        <v>5.05</v>
      </c>
      <c r="P18" s="105">
        <f t="shared" si="5"/>
        <v>0.748726292103108</v>
      </c>
    </row>
    <row r="19" spans="1:16" ht="15.75">
      <c r="A19" s="157">
        <v>24</v>
      </c>
      <c r="B19" s="30" t="s">
        <v>50</v>
      </c>
      <c r="C19" s="139" t="s">
        <v>470</v>
      </c>
      <c r="D19" s="31">
        <v>54</v>
      </c>
      <c r="E19" s="31">
        <f aca="true" t="shared" si="7" ref="E19:E24">111-D19</f>
        <v>57</v>
      </c>
      <c r="F19" s="30" t="s">
        <v>447</v>
      </c>
      <c r="G19" s="69" t="str">
        <f>"M"&amp;E19</f>
        <v>M57</v>
      </c>
      <c r="H19" s="94">
        <v>0.04248842592592592</v>
      </c>
      <c r="I19" s="94">
        <v>0.051666666666666666</v>
      </c>
      <c r="J19" s="3">
        <v>28.056406597221212</v>
      </c>
      <c r="K19" s="121">
        <f t="shared" si="1"/>
        <v>0.009178240740740744</v>
      </c>
      <c r="L19" s="3">
        <f t="shared" si="2"/>
        <v>28.004739930554546</v>
      </c>
      <c r="M19" s="71">
        <f t="shared" si="3"/>
        <v>28.013918171295288</v>
      </c>
      <c r="N19" s="99">
        <f t="shared" si="4"/>
        <v>3.7421103842117267</v>
      </c>
      <c r="O19" s="76">
        <f>VLOOKUP(G19,Prognostics!A:B,2,FALSE)</f>
        <v>4.429914325456945</v>
      </c>
      <c r="P19" s="105">
        <f t="shared" si="5"/>
        <v>0.8447365139111869</v>
      </c>
    </row>
    <row r="20" spans="1:16" ht="15.75">
      <c r="A20" s="153">
        <v>20</v>
      </c>
      <c r="B20" s="48" t="s">
        <v>48</v>
      </c>
      <c r="C20" s="135" t="s">
        <v>470</v>
      </c>
      <c r="D20" s="48">
        <v>73</v>
      </c>
      <c r="E20" s="49">
        <f t="shared" si="7"/>
        <v>38</v>
      </c>
      <c r="F20" s="48" t="s">
        <v>451</v>
      </c>
      <c r="G20" s="69" t="str">
        <f>"W"&amp;E20</f>
        <v>W38</v>
      </c>
      <c r="H20" s="94">
        <v>0.04137731481481482</v>
      </c>
      <c r="I20" s="94">
        <v>0.050486111111111114</v>
      </c>
      <c r="J20" s="3">
        <v>28.05533657407068</v>
      </c>
      <c r="K20" s="121">
        <f t="shared" si="1"/>
        <v>0.009108796296296295</v>
      </c>
      <c r="L20" s="3">
        <f t="shared" si="2"/>
        <v>28.004850462959567</v>
      </c>
      <c r="M20" s="71">
        <f t="shared" si="3"/>
        <v>28.013959259255866</v>
      </c>
      <c r="N20" s="99">
        <f t="shared" si="4"/>
        <v>3.731095782281233</v>
      </c>
      <c r="O20" s="76">
        <f>VLOOKUP(G20,Prognostics!A:B,2,FALSE)</f>
        <v>4.1888</v>
      </c>
      <c r="P20" s="105">
        <f t="shared" si="5"/>
        <v>0.8907314224315397</v>
      </c>
    </row>
    <row r="21" spans="1:16" ht="15.75">
      <c r="A21" s="154">
        <v>12</v>
      </c>
      <c r="B21" s="32" t="s">
        <v>34</v>
      </c>
      <c r="C21" s="136" t="s">
        <v>470</v>
      </c>
      <c r="D21" s="33">
        <v>60</v>
      </c>
      <c r="E21" s="33">
        <f t="shared" si="7"/>
        <v>51</v>
      </c>
      <c r="F21" s="32" t="s">
        <v>449</v>
      </c>
      <c r="G21" s="129" t="str">
        <f aca="true" t="shared" si="8" ref="G21:G31">"M"&amp;E21</f>
        <v>M51</v>
      </c>
      <c r="H21" s="93">
        <v>0.03913194444444445</v>
      </c>
      <c r="I21" s="93">
        <v>0.04822916666666666</v>
      </c>
      <c r="J21" s="74">
        <v>28.05313449073583</v>
      </c>
      <c r="K21" s="122">
        <f t="shared" si="1"/>
        <v>0.009097222222222215</v>
      </c>
      <c r="L21" s="74">
        <f t="shared" si="2"/>
        <v>28.004905324069163</v>
      </c>
      <c r="M21" s="75">
        <f t="shared" si="3"/>
        <v>28.014002546291383</v>
      </c>
      <c r="N21" s="101">
        <f t="shared" si="4"/>
        <v>3.719561588979259</v>
      </c>
      <c r="O21" s="73">
        <f>VLOOKUP(G21,Prognostics!A:B,2,FALSE)</f>
        <v>4.539841650323237</v>
      </c>
      <c r="P21" s="107">
        <f t="shared" si="5"/>
        <v>0.8193152703276393</v>
      </c>
    </row>
    <row r="22" spans="1:16" ht="15.75">
      <c r="A22" s="159">
        <v>23</v>
      </c>
      <c r="B22" s="35" t="s">
        <v>37</v>
      </c>
      <c r="C22" s="141" t="s">
        <v>470</v>
      </c>
      <c r="D22" s="36">
        <v>43</v>
      </c>
      <c r="E22" s="36">
        <f t="shared" si="7"/>
        <v>68</v>
      </c>
      <c r="F22" s="35" t="s">
        <v>450</v>
      </c>
      <c r="G22" s="69" t="str">
        <f t="shared" si="8"/>
        <v>M68</v>
      </c>
      <c r="H22" s="94">
        <v>0.042222222222222223</v>
      </c>
      <c r="I22" s="94">
        <v>0.05136574074074074</v>
      </c>
      <c r="J22" s="3">
        <v>28.056252199072333</v>
      </c>
      <c r="K22" s="121">
        <f t="shared" si="1"/>
        <v>0.009143518518518516</v>
      </c>
      <c r="L22" s="3">
        <f t="shared" si="2"/>
        <v>28.00488645833159</v>
      </c>
      <c r="M22" s="71">
        <f t="shared" si="3"/>
        <v>28.01402997685011</v>
      </c>
      <c r="N22" s="99">
        <f t="shared" si="4"/>
        <v>3.7122893280413183</v>
      </c>
      <c r="O22" s="76">
        <f>VLOOKUP(G22,Prognostics!A:B,2,FALSE)</f>
        <v>4.248395168725014</v>
      </c>
      <c r="P22" s="105">
        <f t="shared" si="5"/>
        <v>0.8738097989023497</v>
      </c>
    </row>
    <row r="23" spans="1:16" ht="15.75">
      <c r="A23" s="159">
        <v>30</v>
      </c>
      <c r="B23" s="35" t="s">
        <v>54</v>
      </c>
      <c r="C23" s="141" t="s">
        <v>470</v>
      </c>
      <c r="D23" s="35">
        <v>51</v>
      </c>
      <c r="E23" s="36">
        <f t="shared" si="7"/>
        <v>60</v>
      </c>
      <c r="F23" s="35" t="s">
        <v>450</v>
      </c>
      <c r="G23" s="69" t="str">
        <f t="shared" si="8"/>
        <v>M60</v>
      </c>
      <c r="H23" s="94">
        <v>0.043854166666666666</v>
      </c>
      <c r="I23" s="94">
        <v>0.05309027777777778</v>
      </c>
      <c r="J23" s="3">
        <v>28.05800057869783</v>
      </c>
      <c r="K23" s="121">
        <f t="shared" si="1"/>
        <v>0.009236111111111112</v>
      </c>
      <c r="L23" s="3">
        <f t="shared" si="2"/>
        <v>28.004910300920052</v>
      </c>
      <c r="M23" s="71">
        <f t="shared" si="3"/>
        <v>28.014146412031163</v>
      </c>
      <c r="N23" s="99">
        <f t="shared" si="4"/>
        <v>3.6817345075626795</v>
      </c>
      <c r="O23" s="76">
        <f>VLOOKUP(G23,Prognostics!A:B,2,FALSE)</f>
        <v>4.377977024376576</v>
      </c>
      <c r="P23" s="105">
        <f t="shared" si="5"/>
        <v>0.840967069279437</v>
      </c>
    </row>
    <row r="24" spans="1:16" ht="15.75">
      <c r="A24" s="155">
        <v>18</v>
      </c>
      <c r="B24" s="41" t="s">
        <v>36</v>
      </c>
      <c r="C24" s="137" t="s">
        <v>470</v>
      </c>
      <c r="D24" s="42">
        <v>60</v>
      </c>
      <c r="E24" s="42">
        <f t="shared" si="7"/>
        <v>51</v>
      </c>
      <c r="F24" s="41" t="s">
        <v>449</v>
      </c>
      <c r="G24" s="69" t="str">
        <f t="shared" si="8"/>
        <v>M51</v>
      </c>
      <c r="H24" s="94">
        <v>0.040844907407407406</v>
      </c>
      <c r="I24" s="94">
        <v>0.050277777777777775</v>
      </c>
      <c r="J24" s="3">
        <v>28.055024189809046</v>
      </c>
      <c r="K24" s="121">
        <f t="shared" si="1"/>
        <v>0.00943287037037037</v>
      </c>
      <c r="L24" s="3">
        <f t="shared" si="2"/>
        <v>28.004746412031267</v>
      </c>
      <c r="M24" s="71">
        <f t="shared" si="3"/>
        <v>28.01417928240164</v>
      </c>
      <c r="N24" s="99">
        <f t="shared" si="4"/>
        <v>3.6731995215297313</v>
      </c>
      <c r="O24" s="76">
        <f>VLOOKUP(G24,Prognostics!A:B,2,FALSE)</f>
        <v>4.539841650323237</v>
      </c>
      <c r="P24" s="105">
        <f t="shared" si="5"/>
        <v>0.8091030050063969</v>
      </c>
    </row>
    <row r="25" spans="1:16" ht="15.75">
      <c r="A25" s="157">
        <v>34</v>
      </c>
      <c r="B25" s="30" t="s">
        <v>57</v>
      </c>
      <c r="C25" s="139" t="s">
        <v>470</v>
      </c>
      <c r="D25" s="31"/>
      <c r="E25" s="31">
        <v>55</v>
      </c>
      <c r="F25" s="30" t="s">
        <v>447</v>
      </c>
      <c r="G25" s="69" t="str">
        <f t="shared" si="8"/>
        <v>M55</v>
      </c>
      <c r="H25" s="94">
        <v>0.045023148148148145</v>
      </c>
      <c r="I25" s="94">
        <v>0.05440972222222223</v>
      </c>
      <c r="J25" s="3">
        <v>28.0592046296224</v>
      </c>
      <c r="K25" s="121">
        <f t="shared" si="1"/>
        <v>0.009386574074074082</v>
      </c>
      <c r="L25" s="3">
        <f t="shared" si="2"/>
        <v>28.00479490740018</v>
      </c>
      <c r="M25" s="71">
        <f t="shared" si="3"/>
        <v>28.014181481474253</v>
      </c>
      <c r="N25" s="99">
        <f t="shared" si="4"/>
        <v>3.672629931357457</v>
      </c>
      <c r="O25" s="76">
        <f>VLOOKUP(G25,Prognostics!A:B,2,FALSE)</f>
        <v>4.465621413547802</v>
      </c>
      <c r="P25" s="105">
        <f t="shared" si="5"/>
        <v>0.8224230384186695</v>
      </c>
    </row>
    <row r="26" spans="1:16" ht="15.75">
      <c r="A26" s="157">
        <v>32</v>
      </c>
      <c r="B26" s="30" t="s">
        <v>56</v>
      </c>
      <c r="C26" s="139" t="s">
        <v>470</v>
      </c>
      <c r="D26" s="30">
        <v>56</v>
      </c>
      <c r="E26" s="31">
        <f aca="true" t="shared" si="9" ref="E26:E31">111-D26</f>
        <v>55</v>
      </c>
      <c r="F26" s="30" t="s">
        <v>447</v>
      </c>
      <c r="G26" s="69" t="str">
        <f t="shared" si="8"/>
        <v>M55</v>
      </c>
      <c r="H26" s="94">
        <v>0.04438657407407407</v>
      </c>
      <c r="I26" s="94">
        <v>0.05371527777777777</v>
      </c>
      <c r="J26" s="3">
        <v>28.058584490732756</v>
      </c>
      <c r="K26" s="121">
        <f t="shared" si="1"/>
        <v>0.0093287037037037</v>
      </c>
      <c r="L26" s="3">
        <f t="shared" si="2"/>
        <v>28.00486921295498</v>
      </c>
      <c r="M26" s="71">
        <f t="shared" si="3"/>
        <v>28.01419791665868</v>
      </c>
      <c r="N26" s="99">
        <f t="shared" si="4"/>
        <v>3.668378578732468</v>
      </c>
      <c r="O26" s="76">
        <f>VLOOKUP(G26,Prognostics!A:B,2,FALSE)</f>
        <v>4.465621413547802</v>
      </c>
      <c r="P26" s="105">
        <f t="shared" si="5"/>
        <v>0.8214710202712978</v>
      </c>
    </row>
    <row r="27" spans="1:16" ht="15.75">
      <c r="A27" s="157">
        <v>33</v>
      </c>
      <c r="B27" s="30" t="s">
        <v>22</v>
      </c>
      <c r="C27" s="139" t="s">
        <v>470</v>
      </c>
      <c r="D27" s="31">
        <v>52</v>
      </c>
      <c r="E27" s="31">
        <f t="shared" si="9"/>
        <v>59</v>
      </c>
      <c r="F27" s="30" t="s">
        <v>447</v>
      </c>
      <c r="G27" s="69" t="str">
        <f t="shared" si="8"/>
        <v>M59</v>
      </c>
      <c r="H27" s="94">
        <v>0.0446875</v>
      </c>
      <c r="I27" s="94">
        <v>0.054062500000000006</v>
      </c>
      <c r="J27" s="3">
        <v>28.058924074066454</v>
      </c>
      <c r="K27" s="121">
        <f t="shared" si="1"/>
        <v>0.009375000000000008</v>
      </c>
      <c r="L27" s="3">
        <f t="shared" si="2"/>
        <v>28.004861574066453</v>
      </c>
      <c r="M27" s="71">
        <f t="shared" si="3"/>
        <v>28.014236574066455</v>
      </c>
      <c r="N27" s="99">
        <f t="shared" si="4"/>
        <v>3.6584176143932203</v>
      </c>
      <c r="O27" s="76">
        <f>VLOOKUP(G27,Prognostics!A:B,2,FALSE)</f>
        <v>4.39506346471643</v>
      </c>
      <c r="P27" s="105">
        <f t="shared" si="5"/>
        <v>0.8323924429676607</v>
      </c>
    </row>
    <row r="28" spans="1:16" ht="15.75">
      <c r="A28" s="159">
        <v>31</v>
      </c>
      <c r="B28" s="35" t="s">
        <v>55</v>
      </c>
      <c r="C28" s="141" t="s">
        <v>470</v>
      </c>
      <c r="D28" s="36">
        <v>51</v>
      </c>
      <c r="E28" s="36">
        <f t="shared" si="9"/>
        <v>60</v>
      </c>
      <c r="F28" s="35" t="s">
        <v>450</v>
      </c>
      <c r="G28" s="69" t="str">
        <f t="shared" si="8"/>
        <v>M60</v>
      </c>
      <c r="H28" s="94">
        <v>0.04414351851851852</v>
      </c>
      <c r="I28" s="94">
        <v>0.05346064814814815</v>
      </c>
      <c r="J28" s="3">
        <v>28.05838437499915</v>
      </c>
      <c r="K28" s="121">
        <f t="shared" si="1"/>
        <v>0.009317129629629634</v>
      </c>
      <c r="L28" s="3">
        <f t="shared" si="2"/>
        <v>28.004923726851</v>
      </c>
      <c r="M28" s="71">
        <f t="shared" si="3"/>
        <v>28.014240856480633</v>
      </c>
      <c r="N28" s="99">
        <f t="shared" si="4"/>
        <v>3.6573174797572174</v>
      </c>
      <c r="O28" s="76">
        <f>VLOOKUP(G28,Prognostics!A:B,2,FALSE)</f>
        <v>4.377977024376576</v>
      </c>
      <c r="P28" s="105">
        <f t="shared" si="5"/>
        <v>0.8353898294562246</v>
      </c>
    </row>
    <row r="29" spans="1:16" ht="15.75">
      <c r="A29" s="168">
        <v>21</v>
      </c>
      <c r="B29" s="25" t="s">
        <v>17</v>
      </c>
      <c r="C29" s="174" t="s">
        <v>470</v>
      </c>
      <c r="D29" s="26">
        <v>54</v>
      </c>
      <c r="E29" s="26">
        <f t="shared" si="9"/>
        <v>57</v>
      </c>
      <c r="F29" s="25" t="s">
        <v>447</v>
      </c>
      <c r="G29" s="81" t="str">
        <f t="shared" si="8"/>
        <v>M57</v>
      </c>
      <c r="H29" s="95">
        <v>0.041666666666666664</v>
      </c>
      <c r="I29" s="95">
        <v>0.05096064814814815</v>
      </c>
      <c r="J29" s="79">
        <v>28.055918865735293</v>
      </c>
      <c r="K29" s="123">
        <f t="shared" si="1"/>
        <v>0.009293981481481486</v>
      </c>
      <c r="L29" s="79">
        <f t="shared" si="2"/>
        <v>28.004958217587145</v>
      </c>
      <c r="M29" s="80">
        <f t="shared" si="3"/>
        <v>28.014252199068626</v>
      </c>
      <c r="N29" s="100">
        <f t="shared" si="4"/>
        <v>3.6544068099629947</v>
      </c>
      <c r="O29" s="78">
        <f>VLOOKUP(G29,Prognostics!A:B,2,FALSE)</f>
        <v>4.429914325456945</v>
      </c>
      <c r="P29" s="106">
        <f t="shared" si="5"/>
        <v>0.8249384844674266</v>
      </c>
    </row>
    <row r="30" spans="1:16" ht="15.75">
      <c r="A30" s="157">
        <v>25</v>
      </c>
      <c r="B30" s="30" t="s">
        <v>51</v>
      </c>
      <c r="C30" s="139" t="s">
        <v>470</v>
      </c>
      <c r="D30" s="30">
        <v>52</v>
      </c>
      <c r="E30" s="31">
        <f t="shared" si="9"/>
        <v>59</v>
      </c>
      <c r="F30" s="30" t="s">
        <v>447</v>
      </c>
      <c r="G30" s="69" t="str">
        <f t="shared" si="8"/>
        <v>M59</v>
      </c>
      <c r="H30" s="94">
        <v>0.04270833333333333</v>
      </c>
      <c r="I30" s="94">
        <v>0.05201388888888889</v>
      </c>
      <c r="J30" s="3">
        <v>28.056978009255545</v>
      </c>
      <c r="K30" s="121">
        <f t="shared" si="1"/>
        <v>0.00930555555555556</v>
      </c>
      <c r="L30" s="3">
        <f t="shared" si="2"/>
        <v>28.004964120366655</v>
      </c>
      <c r="M30" s="71">
        <f t="shared" si="3"/>
        <v>28.01426967592221</v>
      </c>
      <c r="N30" s="99">
        <f t="shared" si="4"/>
        <v>3.649931057807982</v>
      </c>
      <c r="O30" s="76">
        <f>VLOOKUP(G30,Prognostics!A:B,2,FALSE)</f>
        <v>4.39506346471643</v>
      </c>
      <c r="P30" s="105">
        <f t="shared" si="5"/>
        <v>0.8304615137209346</v>
      </c>
    </row>
    <row r="31" spans="1:16" ht="15.75">
      <c r="A31" s="159">
        <v>40</v>
      </c>
      <c r="B31" s="35" t="s">
        <v>32</v>
      </c>
      <c r="C31" s="141" t="s">
        <v>470</v>
      </c>
      <c r="D31" s="36">
        <v>49</v>
      </c>
      <c r="E31" s="36">
        <f t="shared" si="9"/>
        <v>62</v>
      </c>
      <c r="F31" s="35" t="s">
        <v>450</v>
      </c>
      <c r="G31" s="69" t="str">
        <f t="shared" si="8"/>
        <v>M62</v>
      </c>
      <c r="H31" s="94">
        <v>0.0459375</v>
      </c>
      <c r="I31" s="94">
        <v>0.05542824074074074</v>
      </c>
      <c r="J31" s="3">
        <v>28.060260185178777</v>
      </c>
      <c r="K31" s="121">
        <f t="shared" si="1"/>
        <v>0.009490740740740744</v>
      </c>
      <c r="L31" s="3">
        <f t="shared" si="2"/>
        <v>28.004831944438035</v>
      </c>
      <c r="M31" s="71">
        <f t="shared" si="3"/>
        <v>28.014322685178776</v>
      </c>
      <c r="N31" s="99">
        <f t="shared" si="4"/>
        <v>3.63642240845405</v>
      </c>
      <c r="O31" s="76">
        <f>VLOOKUP(G31,Prognostics!A:B,2,FALSE)</f>
        <v>4.3444072273558625</v>
      </c>
      <c r="P31" s="105">
        <f t="shared" si="5"/>
        <v>0.8370353464003619</v>
      </c>
    </row>
    <row r="32" spans="1:16" ht="15.75">
      <c r="A32" s="163">
        <v>26</v>
      </c>
      <c r="B32" s="37" t="s">
        <v>25</v>
      </c>
      <c r="C32" s="144" t="s">
        <v>470</v>
      </c>
      <c r="D32" s="84"/>
      <c r="E32" s="44">
        <v>18</v>
      </c>
      <c r="F32" s="37" t="s">
        <v>446</v>
      </c>
      <c r="G32" s="69" t="s">
        <v>457</v>
      </c>
      <c r="H32" s="94">
        <v>0.042951388888888886</v>
      </c>
      <c r="I32" s="94">
        <v>0.052395833333333336</v>
      </c>
      <c r="J32" s="3">
        <v>28.05728460647515</v>
      </c>
      <c r="K32" s="121">
        <f t="shared" si="1"/>
        <v>0.00944444444444445</v>
      </c>
      <c r="L32" s="3">
        <f t="shared" si="2"/>
        <v>28.00488877314182</v>
      </c>
      <c r="M32" s="71">
        <f t="shared" si="3"/>
        <v>28.014333217586262</v>
      </c>
      <c r="N32" s="99">
        <f t="shared" si="4"/>
        <v>3.6337502741360743</v>
      </c>
      <c r="O32" s="76">
        <f>VLOOKUP(G32,Prognostics!A:B,2,FALSE)</f>
        <v>4.64</v>
      </c>
      <c r="P32" s="105">
        <f t="shared" si="5"/>
        <v>0.7831358349431196</v>
      </c>
    </row>
    <row r="33" spans="1:16" ht="15.75">
      <c r="A33" s="161">
        <v>27</v>
      </c>
      <c r="B33" s="23" t="s">
        <v>52</v>
      </c>
      <c r="C33" s="70" t="s">
        <v>470</v>
      </c>
      <c r="D33" s="66">
        <v>76</v>
      </c>
      <c r="E33" s="24">
        <f aca="true" t="shared" si="10" ref="E33:E42">111-D33</f>
        <v>35</v>
      </c>
      <c r="F33" s="23" t="s">
        <v>446</v>
      </c>
      <c r="G33" s="69" t="s">
        <v>65</v>
      </c>
      <c r="H33" s="94">
        <v>0.04327546296296297</v>
      </c>
      <c r="I33" s="94">
        <v>0.05269675925925926</v>
      </c>
      <c r="J33" s="3">
        <v>28.0576504629571</v>
      </c>
      <c r="K33" s="121">
        <f t="shared" si="1"/>
        <v>0.009421296296296296</v>
      </c>
      <c r="L33" s="3">
        <f t="shared" si="2"/>
        <v>28.00495370369784</v>
      </c>
      <c r="M33" s="71">
        <f t="shared" si="3"/>
        <v>28.014374999994136</v>
      </c>
      <c r="N33" s="99">
        <f t="shared" si="4"/>
        <v>3.6231884072752094</v>
      </c>
      <c r="O33" s="76">
        <f>VLOOKUP(G33,Prognostics!A:B,2,FALSE)</f>
        <v>5.05</v>
      </c>
      <c r="P33" s="105">
        <f t="shared" si="5"/>
        <v>0.717463050945586</v>
      </c>
    </row>
    <row r="34" spans="1:16" ht="15.75">
      <c r="A34" s="159">
        <v>37</v>
      </c>
      <c r="B34" s="35" t="s">
        <v>1</v>
      </c>
      <c r="C34" s="141" t="s">
        <v>470</v>
      </c>
      <c r="D34" s="36">
        <v>46</v>
      </c>
      <c r="E34" s="36">
        <f t="shared" si="10"/>
        <v>65</v>
      </c>
      <c r="F34" s="35" t="s">
        <v>450</v>
      </c>
      <c r="G34" s="69" t="str">
        <f>"M"&amp;E34</f>
        <v>M65</v>
      </c>
      <c r="H34" s="94">
        <v>0.0453587962962963</v>
      </c>
      <c r="I34" s="94">
        <v>0.05484953703703704</v>
      </c>
      <c r="J34" s="3">
        <v>28.059769444436824</v>
      </c>
      <c r="K34" s="121">
        <f aca="true" t="shared" si="11" ref="K34:K65">I34-H34</f>
        <v>0.009490740740740737</v>
      </c>
      <c r="L34" s="3">
        <f aca="true" t="shared" si="12" ref="L34:L65">J34-I34</f>
        <v>28.00491990739979</v>
      </c>
      <c r="M34" s="71">
        <f aca="true" t="shared" si="13" ref="M34:M65">J34-H34</f>
        <v>28.01441064814053</v>
      </c>
      <c r="N34" s="99">
        <f aca="true" t="shared" si="14" ref="N34:N65">4500/((M34-28)*24*60*60)</f>
        <v>3.6142255938406107</v>
      </c>
      <c r="O34" s="76">
        <f>VLOOKUP(G34,Prognostics!A:B,2,FALSE)</f>
        <v>4.29553264604811</v>
      </c>
      <c r="P34" s="105">
        <f aca="true" t="shared" si="15" ref="P34:P65">N34/O34</f>
        <v>0.8413917182460942</v>
      </c>
    </row>
    <row r="35" spans="1:16" ht="15.75">
      <c r="A35" s="159">
        <v>28</v>
      </c>
      <c r="B35" s="34" t="s">
        <v>53</v>
      </c>
      <c r="C35" s="141" t="s">
        <v>470</v>
      </c>
      <c r="D35" s="35">
        <v>48</v>
      </c>
      <c r="E35" s="36">
        <f t="shared" si="10"/>
        <v>63</v>
      </c>
      <c r="F35" s="35" t="s">
        <v>450</v>
      </c>
      <c r="G35" s="69" t="str">
        <f>"M"&amp;E35</f>
        <v>M63</v>
      </c>
      <c r="H35" s="94">
        <v>0.04356481481481481</v>
      </c>
      <c r="I35" s="94">
        <v>0.053043981481481484</v>
      </c>
      <c r="J35" s="3">
        <v>28.058032870365423</v>
      </c>
      <c r="K35" s="121">
        <f t="shared" si="11"/>
        <v>0.00947916666666667</v>
      </c>
      <c r="L35" s="3">
        <f t="shared" si="12"/>
        <v>28.004988888883943</v>
      </c>
      <c r="M35" s="71">
        <f t="shared" si="13"/>
        <v>28.01446805555061</v>
      </c>
      <c r="N35" s="99">
        <f t="shared" si="14"/>
        <v>3.599884804917193</v>
      </c>
      <c r="O35" s="76">
        <f>VLOOKUP(G35,Prognostics!A:B,2,FALSE)</f>
        <v>4.327917665694328</v>
      </c>
      <c r="P35" s="105">
        <f t="shared" si="15"/>
        <v>0.8317821832545568</v>
      </c>
    </row>
    <row r="36" spans="1:16" ht="15.75">
      <c r="A36" s="163">
        <v>43</v>
      </c>
      <c r="B36" s="37" t="s">
        <v>24</v>
      </c>
      <c r="C36" s="144" t="s">
        <v>470</v>
      </c>
      <c r="D36" s="38">
        <v>92</v>
      </c>
      <c r="E36" s="38">
        <f t="shared" si="10"/>
        <v>19</v>
      </c>
      <c r="F36" s="37" t="s">
        <v>446</v>
      </c>
      <c r="G36" s="69" t="s">
        <v>457</v>
      </c>
      <c r="H36" s="94">
        <v>0.046655092592592595</v>
      </c>
      <c r="I36" s="94">
        <v>0.056192129629629634</v>
      </c>
      <c r="J36" s="3">
        <v>28.061248958329088</v>
      </c>
      <c r="K36" s="121">
        <f t="shared" si="11"/>
        <v>0.009537037037037038</v>
      </c>
      <c r="L36" s="3">
        <f t="shared" si="12"/>
        <v>28.00505682869946</v>
      </c>
      <c r="M36" s="71">
        <f t="shared" si="13"/>
        <v>28.014593865736494</v>
      </c>
      <c r="N36" s="99">
        <f t="shared" si="14"/>
        <v>3.5688510689181423</v>
      </c>
      <c r="O36" s="76">
        <f>VLOOKUP(G36,Prognostics!A:B,2,FALSE)</f>
        <v>4.64</v>
      </c>
      <c r="P36" s="105">
        <f t="shared" si="15"/>
        <v>0.7691489372668411</v>
      </c>
    </row>
    <row r="37" spans="1:16" ht="15.75">
      <c r="A37" s="151">
        <v>42</v>
      </c>
      <c r="B37" s="27" t="s">
        <v>60</v>
      </c>
      <c r="C37" s="132" t="s">
        <v>470</v>
      </c>
      <c r="D37" s="55">
        <v>96</v>
      </c>
      <c r="E37" s="55">
        <f t="shared" si="10"/>
        <v>15</v>
      </c>
      <c r="F37" s="55" t="s">
        <v>448</v>
      </c>
      <c r="G37" s="69" t="s">
        <v>73</v>
      </c>
      <c r="H37" s="94">
        <v>0.046435185185185184</v>
      </c>
      <c r="I37" s="94">
        <v>0.056076388888888884</v>
      </c>
      <c r="J37" s="3">
        <v>28.061117245364585</v>
      </c>
      <c r="K37" s="121">
        <f t="shared" si="11"/>
        <v>0.0096412037037037</v>
      </c>
      <c r="L37" s="3">
        <f t="shared" si="12"/>
        <v>28.005040856475695</v>
      </c>
      <c r="M37" s="71">
        <f t="shared" si="13"/>
        <v>28.0146820601794</v>
      </c>
      <c r="N37" s="99">
        <f t="shared" si="14"/>
        <v>3.5474131488992846</v>
      </c>
      <c r="O37" s="76">
        <f>VLOOKUP(G37,Prognostics!A:B,2,FALSE)</f>
        <v>4.88</v>
      </c>
      <c r="P37" s="105">
        <f t="shared" si="15"/>
        <v>0.7269289239547715</v>
      </c>
    </row>
    <row r="38" spans="1:16" ht="15.75">
      <c r="A38" s="159">
        <v>41</v>
      </c>
      <c r="B38" s="35" t="s">
        <v>59</v>
      </c>
      <c r="C38" s="141" t="s">
        <v>470</v>
      </c>
      <c r="D38" s="35">
        <v>46</v>
      </c>
      <c r="E38" s="36">
        <f t="shared" si="10"/>
        <v>65</v>
      </c>
      <c r="F38" s="35" t="s">
        <v>450</v>
      </c>
      <c r="G38" s="69" t="str">
        <f>"M"&amp;E38</f>
        <v>M65</v>
      </c>
      <c r="H38" s="94">
        <v>0.046168981481481484</v>
      </c>
      <c r="I38" s="94">
        <v>0.055844907407407406</v>
      </c>
      <c r="J38" s="3">
        <v>28.06086122684792</v>
      </c>
      <c r="K38" s="121">
        <f t="shared" si="11"/>
        <v>0.009675925925925921</v>
      </c>
      <c r="L38" s="3">
        <f t="shared" si="12"/>
        <v>28.00501631944051</v>
      </c>
      <c r="M38" s="71">
        <f t="shared" si="13"/>
        <v>28.014692245366437</v>
      </c>
      <c r="N38" s="99">
        <f t="shared" si="14"/>
        <v>3.5449539559360925</v>
      </c>
      <c r="O38" s="76">
        <f>VLOOKUP(G38,Prognostics!A:B,2,FALSE)</f>
        <v>4.29553264604811</v>
      </c>
      <c r="P38" s="105">
        <f t="shared" si="15"/>
        <v>0.8252652809419224</v>
      </c>
    </row>
    <row r="39" spans="1:16" ht="15.75">
      <c r="A39" s="159">
        <v>39</v>
      </c>
      <c r="B39" s="35" t="s">
        <v>58</v>
      </c>
      <c r="C39" s="141" t="s">
        <v>470</v>
      </c>
      <c r="D39" s="36">
        <v>45</v>
      </c>
      <c r="E39" s="36">
        <f t="shared" si="10"/>
        <v>66</v>
      </c>
      <c r="F39" s="35" t="s">
        <v>450</v>
      </c>
      <c r="G39" s="69" t="str">
        <f>"M"&amp;E39</f>
        <v>M66</v>
      </c>
      <c r="H39" s="94">
        <v>0.04564814814814815</v>
      </c>
      <c r="I39" s="94">
        <v>0.055324074074074074</v>
      </c>
      <c r="J39" s="3">
        <v>28.060373958331184</v>
      </c>
      <c r="K39" s="121">
        <f t="shared" si="11"/>
        <v>0.009675925925925921</v>
      </c>
      <c r="L39" s="3">
        <f t="shared" si="12"/>
        <v>28.005049884257108</v>
      </c>
      <c r="M39" s="71">
        <f t="shared" si="13"/>
        <v>28.014725810183034</v>
      </c>
      <c r="N39" s="99">
        <f t="shared" si="14"/>
        <v>3.5368738755943214</v>
      </c>
      <c r="O39" s="76">
        <f>VLOOKUP(G39,Prognostics!A:B,2,FALSE)</f>
        <v>4.279631095799542</v>
      </c>
      <c r="P39" s="105">
        <f t="shared" si="15"/>
        <v>0.8264436341407472</v>
      </c>
    </row>
    <row r="40" spans="1:16" ht="15.75">
      <c r="A40" s="155">
        <v>15</v>
      </c>
      <c r="B40" s="43" t="s">
        <v>455</v>
      </c>
      <c r="C40" s="137" t="s">
        <v>470</v>
      </c>
      <c r="D40" s="41">
        <v>59</v>
      </c>
      <c r="E40" s="42">
        <f t="shared" si="10"/>
        <v>52</v>
      </c>
      <c r="F40" s="41" t="s">
        <v>449</v>
      </c>
      <c r="G40" s="69" t="str">
        <f>"M"&amp;E40</f>
        <v>M52</v>
      </c>
      <c r="H40" s="94">
        <v>0.03998842592592593</v>
      </c>
      <c r="I40" s="94">
        <v>0.04961805555555556</v>
      </c>
      <c r="J40" s="3">
        <v>28.054868749997695</v>
      </c>
      <c r="K40" s="121">
        <f t="shared" si="11"/>
        <v>0.009629629629629634</v>
      </c>
      <c r="L40" s="3">
        <f t="shared" si="12"/>
        <v>28.00525069444214</v>
      </c>
      <c r="M40" s="71">
        <f t="shared" si="13"/>
        <v>28.01488032407177</v>
      </c>
      <c r="N40" s="99">
        <f t="shared" si="14"/>
        <v>3.500147784559908</v>
      </c>
      <c r="O40" s="76">
        <f>VLOOKUP(G40,Prognostics!A:B,2,FALSE)</f>
        <v>4.520918288922846</v>
      </c>
      <c r="P40" s="105">
        <f t="shared" si="15"/>
        <v>0.7742116890579444</v>
      </c>
    </row>
    <row r="41" spans="1:16" ht="15.75">
      <c r="A41" s="169">
        <v>52</v>
      </c>
      <c r="B41" s="65" t="s">
        <v>38</v>
      </c>
      <c r="C41" s="175" t="s">
        <v>470</v>
      </c>
      <c r="D41" s="67">
        <v>50</v>
      </c>
      <c r="E41" s="67">
        <f t="shared" si="10"/>
        <v>61</v>
      </c>
      <c r="F41" s="65" t="s">
        <v>451</v>
      </c>
      <c r="G41" s="129" t="str">
        <f>"W"&amp;E41</f>
        <v>W61</v>
      </c>
      <c r="H41" s="93">
        <v>0.04820601851851852</v>
      </c>
      <c r="I41" s="93">
        <v>0.05806712962962963</v>
      </c>
      <c r="J41" s="74">
        <v>28.063238773145713</v>
      </c>
      <c r="K41" s="122">
        <f t="shared" si="11"/>
        <v>0.009861111111111105</v>
      </c>
      <c r="L41" s="74">
        <f t="shared" si="12"/>
        <v>28.005171643516082</v>
      </c>
      <c r="M41" s="75">
        <f t="shared" si="13"/>
        <v>28.015032754627196</v>
      </c>
      <c r="N41" s="101">
        <f t="shared" si="14"/>
        <v>3.4646566530866227</v>
      </c>
      <c r="O41" s="73">
        <f>VLOOKUP(G41,Prognostics!A:B,2,FALSE)</f>
        <v>3.8377503805042275</v>
      </c>
      <c r="P41" s="107">
        <f t="shared" si="15"/>
        <v>0.9027832218288816</v>
      </c>
    </row>
    <row r="42" spans="1:16" ht="15.75">
      <c r="A42" s="157">
        <v>48</v>
      </c>
      <c r="B42" s="30" t="s">
        <v>29</v>
      </c>
      <c r="C42" s="139" t="s">
        <v>470</v>
      </c>
      <c r="D42" s="31">
        <v>56</v>
      </c>
      <c r="E42" s="31">
        <f t="shared" si="10"/>
        <v>55</v>
      </c>
      <c r="F42" s="30" t="s">
        <v>447</v>
      </c>
      <c r="G42" s="69" t="str">
        <f>"M"&amp;E42</f>
        <v>M55</v>
      </c>
      <c r="H42" s="94">
        <v>0.047245370370370375</v>
      </c>
      <c r="I42" s="94">
        <v>0.0571875</v>
      </c>
      <c r="J42" s="3">
        <v>28.062304050923558</v>
      </c>
      <c r="K42" s="121">
        <f t="shared" si="11"/>
        <v>0.009942129629629627</v>
      </c>
      <c r="L42" s="3">
        <f t="shared" si="12"/>
        <v>28.005116550923557</v>
      </c>
      <c r="M42" s="71">
        <f t="shared" si="13"/>
        <v>28.01505868055319</v>
      </c>
      <c r="N42" s="99">
        <f t="shared" si="14"/>
        <v>3.458691692766175</v>
      </c>
      <c r="O42" s="76">
        <f>VLOOKUP(G42,Prognostics!A:B,2,FALSE)</f>
        <v>4.465621413547802</v>
      </c>
      <c r="P42" s="105">
        <f t="shared" si="15"/>
        <v>0.7745152068362079</v>
      </c>
    </row>
    <row r="43" spans="1:16" ht="15.75">
      <c r="A43" s="163">
        <v>51</v>
      </c>
      <c r="B43" s="37" t="s">
        <v>9</v>
      </c>
      <c r="C43" s="144" t="s">
        <v>470</v>
      </c>
      <c r="D43" s="38"/>
      <c r="E43" s="44">
        <v>20</v>
      </c>
      <c r="F43" s="37" t="s">
        <v>446</v>
      </c>
      <c r="G43" s="69" t="s">
        <v>457</v>
      </c>
      <c r="H43" s="94">
        <v>0.04789351851851852</v>
      </c>
      <c r="I43" s="94">
        <v>0.057824074074074076</v>
      </c>
      <c r="J43" s="3">
        <v>28.063020833331393</v>
      </c>
      <c r="K43" s="121">
        <f t="shared" si="11"/>
        <v>0.009930555555555554</v>
      </c>
      <c r="L43" s="3">
        <f t="shared" si="12"/>
        <v>28.00519675925732</v>
      </c>
      <c r="M43" s="71">
        <f t="shared" si="13"/>
        <v>28.015127314812876</v>
      </c>
      <c r="N43" s="99">
        <f t="shared" si="14"/>
        <v>3.442999235330363</v>
      </c>
      <c r="O43" s="76">
        <f>VLOOKUP(G43,Prognostics!A:B,2,FALSE)</f>
        <v>4.64</v>
      </c>
      <c r="P43" s="105">
        <f t="shared" si="15"/>
        <v>0.7420256972694749</v>
      </c>
    </row>
    <row r="44" spans="1:16" ht="15.75">
      <c r="A44" s="155">
        <v>46</v>
      </c>
      <c r="B44" s="41" t="s">
        <v>10</v>
      </c>
      <c r="C44" s="137" t="s">
        <v>470</v>
      </c>
      <c r="D44" s="42">
        <v>64</v>
      </c>
      <c r="E44" s="42">
        <f>111-D44</f>
        <v>47</v>
      </c>
      <c r="F44" s="41" t="s">
        <v>449</v>
      </c>
      <c r="G44" s="69" t="str">
        <f>"M"&amp;E44</f>
        <v>M47</v>
      </c>
      <c r="H44" s="94">
        <v>0.04699074074074074</v>
      </c>
      <c r="I44" s="94">
        <v>0.05703703703703703</v>
      </c>
      <c r="J44" s="3">
        <v>28.062266550921777</v>
      </c>
      <c r="K44" s="121">
        <f t="shared" si="11"/>
        <v>0.01004629629629629</v>
      </c>
      <c r="L44" s="3">
        <f t="shared" si="12"/>
        <v>28.00522951388474</v>
      </c>
      <c r="M44" s="71">
        <f t="shared" si="13"/>
        <v>28.015275810181038</v>
      </c>
      <c r="N44" s="99">
        <f t="shared" si="14"/>
        <v>3.4095300161549353</v>
      </c>
      <c r="O44" s="76">
        <f>VLOOKUP(G44,Prognostics!A:B,2,FALSE)</f>
        <v>4.611291207651054</v>
      </c>
      <c r="P44" s="105">
        <f t="shared" si="15"/>
        <v>0.7393872697733431</v>
      </c>
    </row>
    <row r="45" spans="1:16" ht="15.75">
      <c r="A45" s="159">
        <v>54</v>
      </c>
      <c r="B45" s="35" t="s">
        <v>3</v>
      </c>
      <c r="C45" s="141" t="s">
        <v>470</v>
      </c>
      <c r="D45" s="36">
        <v>43</v>
      </c>
      <c r="E45" s="36">
        <f>111-D45</f>
        <v>68</v>
      </c>
      <c r="F45" s="35" t="s">
        <v>450</v>
      </c>
      <c r="G45" s="69" t="str">
        <f>"M"&amp;E45</f>
        <v>M68</v>
      </c>
      <c r="H45" s="94">
        <v>0.04891203703703704</v>
      </c>
      <c r="I45" s="94">
        <v>0.05893518518518518</v>
      </c>
      <c r="J45" s="3">
        <v>28.06425844907062</v>
      </c>
      <c r="K45" s="121">
        <f t="shared" si="11"/>
        <v>0.010023148148148142</v>
      </c>
      <c r="L45" s="3">
        <f t="shared" si="12"/>
        <v>28.005323263885437</v>
      </c>
      <c r="M45" s="71">
        <f t="shared" si="13"/>
        <v>28.015346412033583</v>
      </c>
      <c r="N45" s="99">
        <f t="shared" si="14"/>
        <v>3.3938443213538596</v>
      </c>
      <c r="O45" s="76">
        <f>VLOOKUP(G45,Prognostics!A:B,2,FALSE)</f>
        <v>4.248395168725014</v>
      </c>
      <c r="P45" s="105">
        <f t="shared" si="15"/>
        <v>0.7988532578932356</v>
      </c>
    </row>
    <row r="46" spans="1:16" ht="15.75">
      <c r="A46" s="157">
        <v>59</v>
      </c>
      <c r="B46" s="30" t="s">
        <v>19</v>
      </c>
      <c r="C46" s="139" t="s">
        <v>470</v>
      </c>
      <c r="D46" s="31">
        <v>56</v>
      </c>
      <c r="E46" s="31">
        <f>111-D46</f>
        <v>55</v>
      </c>
      <c r="F46" s="30" t="s">
        <v>447</v>
      </c>
      <c r="G46" s="69" t="str">
        <f>"M"&amp;E46</f>
        <v>M55</v>
      </c>
      <c r="H46" s="94">
        <v>0.05071759259259259</v>
      </c>
      <c r="I46" s="94">
        <v>0.060787037037037035</v>
      </c>
      <c r="J46" s="3">
        <v>28.06616759258759</v>
      </c>
      <c r="K46" s="121">
        <f t="shared" si="11"/>
        <v>0.010069444444444443</v>
      </c>
      <c r="L46" s="3">
        <f t="shared" si="12"/>
        <v>28.005380555550552</v>
      </c>
      <c r="M46" s="71">
        <f t="shared" si="13"/>
        <v>28.015449999994996</v>
      </c>
      <c r="N46" s="99">
        <f t="shared" si="14"/>
        <v>3.3710895372300245</v>
      </c>
      <c r="O46" s="76">
        <f>VLOOKUP(G46,Prognostics!A:B,2,FALSE)</f>
        <v>4.465621413547802</v>
      </c>
      <c r="P46" s="105">
        <f t="shared" si="15"/>
        <v>0.7548981933405311</v>
      </c>
    </row>
    <row r="47" spans="1:16" ht="15.75">
      <c r="A47" s="155">
        <v>61</v>
      </c>
      <c r="B47" s="41" t="s">
        <v>5</v>
      </c>
      <c r="C47" s="137" t="s">
        <v>470</v>
      </c>
      <c r="D47" s="41">
        <v>60</v>
      </c>
      <c r="E47" s="42">
        <f>111-D47</f>
        <v>51</v>
      </c>
      <c r="F47" s="41" t="s">
        <v>449</v>
      </c>
      <c r="G47" s="69" t="str">
        <f>"M"&amp;E47</f>
        <v>M51</v>
      </c>
      <c r="H47" s="94">
        <v>0.05143518518518519</v>
      </c>
      <c r="I47" s="94">
        <v>0.06158564814814815</v>
      </c>
      <c r="J47" s="3">
        <v>28.06690358796186</v>
      </c>
      <c r="K47" s="121">
        <f t="shared" si="11"/>
        <v>0.010150462962962965</v>
      </c>
      <c r="L47" s="3">
        <f t="shared" si="12"/>
        <v>28.00531793981371</v>
      </c>
      <c r="M47" s="71">
        <f t="shared" si="13"/>
        <v>28.015468402776676</v>
      </c>
      <c r="N47" s="99">
        <f t="shared" si="14"/>
        <v>3.3670789470174753</v>
      </c>
      <c r="O47" s="76">
        <f>VLOOKUP(G47,Prognostics!A:B,2,FALSE)</f>
        <v>4.539841650323237</v>
      </c>
      <c r="P47" s="105">
        <f t="shared" si="15"/>
        <v>0.7416732138174332</v>
      </c>
    </row>
    <row r="48" spans="1:16" ht="15.75">
      <c r="A48" s="147">
        <v>56</v>
      </c>
      <c r="B48" s="52" t="s">
        <v>11</v>
      </c>
      <c r="C48" s="127" t="s">
        <v>469</v>
      </c>
      <c r="D48" s="52"/>
      <c r="E48" s="56">
        <v>15</v>
      </c>
      <c r="F48" s="52" t="s">
        <v>452</v>
      </c>
      <c r="G48" s="69" t="s">
        <v>73</v>
      </c>
      <c r="H48" s="94">
        <v>0.049560185185185186</v>
      </c>
      <c r="I48" s="94">
        <v>0.05991898148148148</v>
      </c>
      <c r="J48" s="3">
        <v>28.06515474536718</v>
      </c>
      <c r="K48" s="121">
        <f t="shared" si="11"/>
        <v>0.010358796296296297</v>
      </c>
      <c r="L48" s="3">
        <f t="shared" si="12"/>
        <v>28.0052357638857</v>
      </c>
      <c r="M48" s="71">
        <f t="shared" si="13"/>
        <v>28.015594560181995</v>
      </c>
      <c r="N48" s="99">
        <f t="shared" si="14"/>
        <v>3.3398398368083986</v>
      </c>
      <c r="O48" s="76">
        <f>VLOOKUP(G48,Prognostics!A:B,2,FALSE)</f>
        <v>4.88</v>
      </c>
      <c r="P48" s="105">
        <f t="shared" si="15"/>
        <v>0.6843934091820489</v>
      </c>
    </row>
    <row r="49" spans="1:16" ht="15.75">
      <c r="A49" s="147">
        <v>57</v>
      </c>
      <c r="B49" s="52" t="s">
        <v>15</v>
      </c>
      <c r="C49" s="127" t="s">
        <v>469</v>
      </c>
      <c r="D49" s="52"/>
      <c r="E49" s="56">
        <v>15</v>
      </c>
      <c r="F49" s="52" t="s">
        <v>452</v>
      </c>
      <c r="G49" s="69" t="s">
        <v>73</v>
      </c>
      <c r="H49" s="94">
        <v>0.04987268518518518</v>
      </c>
      <c r="I49" s="94">
        <v>0.060208333333333336</v>
      </c>
      <c r="J49" s="3">
        <v>28.065580439812038</v>
      </c>
      <c r="K49" s="121">
        <f t="shared" si="11"/>
        <v>0.010335648148148156</v>
      </c>
      <c r="L49" s="3">
        <f t="shared" si="12"/>
        <v>28.005372106478706</v>
      </c>
      <c r="M49" s="71">
        <f t="shared" si="13"/>
        <v>28.015707754626852</v>
      </c>
      <c r="N49" s="99">
        <f t="shared" si="14"/>
        <v>3.3157720228387477</v>
      </c>
      <c r="O49" s="76">
        <f>VLOOKUP(G49,Prognostics!A:B,2,FALSE)</f>
        <v>4.88</v>
      </c>
      <c r="P49" s="105">
        <f t="shared" si="15"/>
        <v>0.6794614800899074</v>
      </c>
    </row>
    <row r="50" spans="1:16" ht="15.75">
      <c r="A50" s="151">
        <v>55</v>
      </c>
      <c r="B50" s="27" t="s">
        <v>8</v>
      </c>
      <c r="C50" s="132" t="s">
        <v>470</v>
      </c>
      <c r="D50" s="55"/>
      <c r="E50" s="29">
        <v>14</v>
      </c>
      <c r="F50" s="55" t="s">
        <v>448</v>
      </c>
      <c r="G50" s="69" t="s">
        <v>73</v>
      </c>
      <c r="H50" s="94">
        <v>0.04923611111111111</v>
      </c>
      <c r="I50" s="94">
        <v>0.05956018518518519</v>
      </c>
      <c r="J50" s="3">
        <v>28.064989351849363</v>
      </c>
      <c r="K50" s="121">
        <f t="shared" si="11"/>
        <v>0.010324074074074076</v>
      </c>
      <c r="L50" s="3">
        <f t="shared" si="12"/>
        <v>28.00542916666418</v>
      </c>
      <c r="M50" s="71">
        <f t="shared" si="13"/>
        <v>28.015753240738253</v>
      </c>
      <c r="N50" s="99">
        <f t="shared" si="14"/>
        <v>3.3061980197422334</v>
      </c>
      <c r="O50" s="76">
        <f>VLOOKUP(G50,Prognostics!A:B,2,FALSE)</f>
        <v>4.88</v>
      </c>
      <c r="P50" s="105">
        <f t="shared" si="15"/>
        <v>0.677499594209474</v>
      </c>
    </row>
    <row r="51" spans="1:16" ht="15.75">
      <c r="A51" s="153">
        <v>53</v>
      </c>
      <c r="B51" s="48" t="s">
        <v>31</v>
      </c>
      <c r="C51" s="135" t="s">
        <v>470</v>
      </c>
      <c r="D51" s="49">
        <v>62</v>
      </c>
      <c r="E51" s="49">
        <f>111-D51</f>
        <v>49</v>
      </c>
      <c r="F51" s="48" t="s">
        <v>451</v>
      </c>
      <c r="G51" s="69" t="str">
        <f>"W"&amp;E51</f>
        <v>W49</v>
      </c>
      <c r="H51" s="94">
        <v>0.048553240740740744</v>
      </c>
      <c r="I51" s="94">
        <v>0.05907407407407408</v>
      </c>
      <c r="J51" s="3">
        <v>28.064440046291566</v>
      </c>
      <c r="K51" s="121">
        <f t="shared" si="11"/>
        <v>0.010520833333333333</v>
      </c>
      <c r="L51" s="3">
        <f t="shared" si="12"/>
        <v>28.00536597221749</v>
      </c>
      <c r="M51" s="71">
        <f t="shared" si="13"/>
        <v>28.015886805550824</v>
      </c>
      <c r="N51" s="99">
        <f t="shared" si="14"/>
        <v>3.278401889335823</v>
      </c>
      <c r="O51" s="76">
        <f>VLOOKUP(G51,Prognostics!A:B,2,FALSE)</f>
        <v>4.027072912900819</v>
      </c>
      <c r="P51" s="105">
        <f t="shared" si="15"/>
        <v>0.8140905218858562</v>
      </c>
    </row>
    <row r="52" spans="1:16" ht="15.75">
      <c r="A52" s="160">
        <v>49</v>
      </c>
      <c r="B52" s="45" t="s">
        <v>61</v>
      </c>
      <c r="C52" s="142" t="s">
        <v>470</v>
      </c>
      <c r="D52" s="46">
        <v>45</v>
      </c>
      <c r="E52" s="47">
        <f>111-D52</f>
        <v>66</v>
      </c>
      <c r="F52" s="46" t="s">
        <v>450</v>
      </c>
      <c r="G52" s="81" t="str">
        <f>"M"&amp;E52</f>
        <v>M66</v>
      </c>
      <c r="H52" s="95">
        <v>0.0475462962962963</v>
      </c>
      <c r="I52" s="95">
        <v>0.0581712962962963</v>
      </c>
      <c r="J52" s="79">
        <v>28.063620717584854</v>
      </c>
      <c r="K52" s="123">
        <f t="shared" si="11"/>
        <v>0.010624999999999996</v>
      </c>
      <c r="L52" s="79">
        <f t="shared" si="12"/>
        <v>28.005449421288557</v>
      </c>
      <c r="M52" s="80">
        <f t="shared" si="13"/>
        <v>28.016074421288558</v>
      </c>
      <c r="N52" s="100">
        <f t="shared" si="14"/>
        <v>3.240137383384903</v>
      </c>
      <c r="O52" s="78">
        <f>VLOOKUP(G52,Prognostics!A:B,2,FALSE)</f>
        <v>4.279631095799542</v>
      </c>
      <c r="P52" s="106">
        <f t="shared" si="15"/>
        <v>0.7571067016886335</v>
      </c>
    </row>
    <row r="53" spans="1:16" ht="15.75">
      <c r="A53" s="147">
        <v>58</v>
      </c>
      <c r="B53" s="52" t="s">
        <v>21</v>
      </c>
      <c r="C53" s="127" t="s">
        <v>469</v>
      </c>
      <c r="D53" s="52"/>
      <c r="E53" s="56">
        <v>15</v>
      </c>
      <c r="F53" s="52" t="s">
        <v>452</v>
      </c>
      <c r="G53" s="69" t="s">
        <v>73</v>
      </c>
      <c r="H53" s="94">
        <v>0.05030092592592592</v>
      </c>
      <c r="I53" s="94">
        <v>0.060798611111111116</v>
      </c>
      <c r="J53" s="3">
        <v>28.06638101851422</v>
      </c>
      <c r="K53" s="121">
        <f t="shared" si="11"/>
        <v>0.010497685185185193</v>
      </c>
      <c r="L53" s="3">
        <f t="shared" si="12"/>
        <v>28.00558240740311</v>
      </c>
      <c r="M53" s="71">
        <f t="shared" si="13"/>
        <v>28.016080092588297</v>
      </c>
      <c r="N53" s="99">
        <f t="shared" si="14"/>
        <v>3.2389946169364925</v>
      </c>
      <c r="O53" s="76">
        <f>VLOOKUP(G53,Prognostics!A:B,2,FALSE)</f>
        <v>4.88</v>
      </c>
      <c r="P53" s="105">
        <f t="shared" si="15"/>
        <v>0.663728405109937</v>
      </c>
    </row>
    <row r="54" spans="1:16" ht="15.75">
      <c r="A54" s="155">
        <v>65</v>
      </c>
      <c r="B54" s="41" t="s">
        <v>12</v>
      </c>
      <c r="C54" s="137" t="s">
        <v>470</v>
      </c>
      <c r="D54" s="41">
        <v>61</v>
      </c>
      <c r="E54" s="42">
        <f>111-D54</f>
        <v>50</v>
      </c>
      <c r="F54" s="41" t="s">
        <v>449</v>
      </c>
      <c r="G54" s="69" t="str">
        <f>"M"&amp;E54</f>
        <v>M50</v>
      </c>
      <c r="H54" s="94">
        <v>0.05237268518518518</v>
      </c>
      <c r="I54" s="94">
        <v>0.06296296296296296</v>
      </c>
      <c r="J54" s="3">
        <v>28.06852789351251</v>
      </c>
      <c r="K54" s="121">
        <f t="shared" si="11"/>
        <v>0.010590277777777775</v>
      </c>
      <c r="L54" s="3">
        <f t="shared" si="12"/>
        <v>28.005564930549546</v>
      </c>
      <c r="M54" s="71">
        <f t="shared" si="13"/>
        <v>28.016155208327323</v>
      </c>
      <c r="N54" s="99">
        <f t="shared" si="14"/>
        <v>3.223934490850619</v>
      </c>
      <c r="O54" s="76">
        <f>VLOOKUP(G54,Prognostics!A:B,2,FALSE)</f>
        <v>4.558986446133296</v>
      </c>
      <c r="P54" s="105">
        <f t="shared" si="15"/>
        <v>0.7071603587646108</v>
      </c>
    </row>
    <row r="55" spans="1:16" ht="15.75">
      <c r="A55" s="159">
        <v>62</v>
      </c>
      <c r="B55" s="35" t="s">
        <v>62</v>
      </c>
      <c r="C55" s="141" t="s">
        <v>470</v>
      </c>
      <c r="D55" s="35">
        <v>41</v>
      </c>
      <c r="E55" s="36">
        <f>111-D55</f>
        <v>70</v>
      </c>
      <c r="F55" s="35" t="s">
        <v>450</v>
      </c>
      <c r="G55" s="69" t="str">
        <f>"M"&amp;E55</f>
        <v>M70</v>
      </c>
      <c r="H55" s="94">
        <v>0.051724537037037034</v>
      </c>
      <c r="I55" s="94">
        <v>0.062488425925925926</v>
      </c>
      <c r="J55" s="3">
        <v>28.0680629629569</v>
      </c>
      <c r="K55" s="121">
        <f t="shared" si="11"/>
        <v>0.010763888888888892</v>
      </c>
      <c r="L55" s="3">
        <f t="shared" si="12"/>
        <v>28.005574537030974</v>
      </c>
      <c r="M55" s="71">
        <f t="shared" si="13"/>
        <v>28.016338425919866</v>
      </c>
      <c r="N55" s="99">
        <f t="shared" si="14"/>
        <v>3.1877815885559424</v>
      </c>
      <c r="O55" s="76">
        <f>VLOOKUP(G55,Prognostics!A:B,2,FALSE)</f>
        <v>4.217896534997997</v>
      </c>
      <c r="P55" s="105">
        <f t="shared" si="15"/>
        <v>0.7557751979227856</v>
      </c>
    </row>
    <row r="56" spans="1:16" ht="15.75">
      <c r="A56" s="153">
        <v>66</v>
      </c>
      <c r="B56" s="48" t="s">
        <v>18</v>
      </c>
      <c r="C56" s="135" t="s">
        <v>470</v>
      </c>
      <c r="D56" s="48"/>
      <c r="E56" s="85">
        <v>50</v>
      </c>
      <c r="F56" s="48" t="s">
        <v>451</v>
      </c>
      <c r="G56" s="69" t="str">
        <f>"W"&amp;E56</f>
        <v>W50</v>
      </c>
      <c r="H56" s="94">
        <v>0.05267361111111111</v>
      </c>
      <c r="I56" s="94">
        <v>0.06373842592592592</v>
      </c>
      <c r="J56" s="3">
        <v>28.069447800924536</v>
      </c>
      <c r="K56" s="121">
        <f t="shared" si="11"/>
        <v>0.011064814814814812</v>
      </c>
      <c r="L56" s="3">
        <f t="shared" si="12"/>
        <v>28.00570937499861</v>
      </c>
      <c r="M56" s="71">
        <f t="shared" si="13"/>
        <v>28.016774189813425</v>
      </c>
      <c r="N56" s="99">
        <f t="shared" si="14"/>
        <v>3.104968640073949</v>
      </c>
      <c r="O56" s="76">
        <f>VLOOKUP(G56,Prognostics!A:B,2,FALSE)</f>
        <v>4.0119080725973</v>
      </c>
      <c r="P56" s="105">
        <f t="shared" si="15"/>
        <v>0.7739381321526142</v>
      </c>
    </row>
    <row r="57" spans="1:16" ht="15.75">
      <c r="A57" s="147">
        <v>67</v>
      </c>
      <c r="B57" s="52" t="s">
        <v>4</v>
      </c>
      <c r="C57" s="127" t="s">
        <v>469</v>
      </c>
      <c r="D57" s="53"/>
      <c r="E57" s="57">
        <v>15</v>
      </c>
      <c r="F57" s="52" t="s">
        <v>452</v>
      </c>
      <c r="G57" s="69" t="s">
        <v>73</v>
      </c>
      <c r="H57" s="94">
        <v>0.05293981481481482</v>
      </c>
      <c r="I57" s="94">
        <v>0.06424768518518519</v>
      </c>
      <c r="J57" s="3">
        <v>28.069906018514303</v>
      </c>
      <c r="K57" s="121">
        <f t="shared" si="11"/>
        <v>0.011307870370370364</v>
      </c>
      <c r="L57" s="3">
        <f t="shared" si="12"/>
        <v>28.005658333329116</v>
      </c>
      <c r="M57" s="71">
        <f t="shared" si="13"/>
        <v>28.01696620369949</v>
      </c>
      <c r="N57" s="99">
        <f t="shared" si="14"/>
        <v>3.069828363247876</v>
      </c>
      <c r="O57" s="76">
        <f>VLOOKUP(G57,Prognostics!A:B,2,FALSE)</f>
        <v>4.88</v>
      </c>
      <c r="P57" s="105">
        <f t="shared" si="15"/>
        <v>0.6290631891901386</v>
      </c>
    </row>
    <row r="58" spans="1:16" ht="15.75">
      <c r="A58" s="161">
        <v>60</v>
      </c>
      <c r="B58" s="23" t="s">
        <v>20</v>
      </c>
      <c r="C58" s="70" t="s">
        <v>470</v>
      </c>
      <c r="D58" s="66"/>
      <c r="E58" s="24">
        <v>18</v>
      </c>
      <c r="F58" s="23" t="s">
        <v>446</v>
      </c>
      <c r="G58" s="69" t="s">
        <v>65</v>
      </c>
      <c r="H58" s="94">
        <v>0.05109953703703704</v>
      </c>
      <c r="I58" s="94">
        <v>0.06267361111111111</v>
      </c>
      <c r="J58" s="3">
        <v>28.068370949069504</v>
      </c>
      <c r="K58" s="121">
        <f t="shared" si="11"/>
        <v>0.01157407407407407</v>
      </c>
      <c r="L58" s="3">
        <f t="shared" si="12"/>
        <v>28.00569733795839</v>
      </c>
      <c r="M58" s="71">
        <f t="shared" si="13"/>
        <v>28.017271412032468</v>
      </c>
      <c r="N58" s="99">
        <f t="shared" si="14"/>
        <v>3.0155805000439027</v>
      </c>
      <c r="O58" s="76">
        <f>VLOOKUP(G58,Prognostics!A:B,2,FALSE)</f>
        <v>5.05</v>
      </c>
      <c r="P58" s="105">
        <f t="shared" si="15"/>
        <v>0.5971446534740401</v>
      </c>
    </row>
    <row r="59" spans="1:16" ht="15.75">
      <c r="A59" s="149">
        <v>68</v>
      </c>
      <c r="B59" s="62" t="s">
        <v>35</v>
      </c>
      <c r="C59" s="130" t="s">
        <v>469</v>
      </c>
      <c r="D59" s="63"/>
      <c r="E59" s="64">
        <v>15</v>
      </c>
      <c r="F59" s="63" t="s">
        <v>453</v>
      </c>
      <c r="G59" s="69" t="s">
        <v>101</v>
      </c>
      <c r="H59" s="94">
        <v>0.053298611111111116</v>
      </c>
      <c r="I59" s="94">
        <v>0.06493055555555556</v>
      </c>
      <c r="J59" s="3">
        <v>28.070708564810047</v>
      </c>
      <c r="K59" s="121">
        <f t="shared" si="11"/>
        <v>0.011631944444444445</v>
      </c>
      <c r="L59" s="3">
        <f t="shared" si="12"/>
        <v>28.00577800925449</v>
      </c>
      <c r="M59" s="71">
        <f t="shared" si="13"/>
        <v>28.017409953698937</v>
      </c>
      <c r="N59" s="99">
        <f t="shared" si="14"/>
        <v>2.991583678738458</v>
      </c>
      <c r="O59" s="76">
        <f>VLOOKUP(G59,Prognostics!A:B,2,FALSE)</f>
        <v>4.5</v>
      </c>
      <c r="P59" s="105">
        <f t="shared" si="15"/>
        <v>0.6647963730529907</v>
      </c>
    </row>
    <row r="60" spans="1:16" ht="15.75">
      <c r="A60" s="149">
        <v>69</v>
      </c>
      <c r="B60" s="62" t="s">
        <v>26</v>
      </c>
      <c r="C60" s="130" t="s">
        <v>469</v>
      </c>
      <c r="D60" s="63"/>
      <c r="E60" s="64">
        <v>15</v>
      </c>
      <c r="F60" s="63" t="s">
        <v>453</v>
      </c>
      <c r="G60" s="69" t="s">
        <v>101</v>
      </c>
      <c r="H60" s="94">
        <v>0.05355324074074074</v>
      </c>
      <c r="I60" s="94">
        <v>0.06548611111111112</v>
      </c>
      <c r="J60" s="3">
        <v>28.07134074073838</v>
      </c>
      <c r="K60" s="121">
        <f t="shared" si="11"/>
        <v>0.011932870370370378</v>
      </c>
      <c r="L60" s="3">
        <f t="shared" si="12"/>
        <v>28.00585462962727</v>
      </c>
      <c r="M60" s="71">
        <f t="shared" si="13"/>
        <v>28.017787499997638</v>
      </c>
      <c r="N60" s="99">
        <f t="shared" si="14"/>
        <v>2.928086203246603</v>
      </c>
      <c r="O60" s="76">
        <f>VLOOKUP(G60,Prognostics!A:B,2,FALSE)</f>
        <v>4.5</v>
      </c>
      <c r="P60" s="105">
        <f t="shared" si="15"/>
        <v>0.6506858229436896</v>
      </c>
    </row>
    <row r="61" spans="1:16" ht="15.75">
      <c r="A61" s="149">
        <v>71</v>
      </c>
      <c r="B61" s="62" t="s">
        <v>30</v>
      </c>
      <c r="C61" s="130" t="s">
        <v>469</v>
      </c>
      <c r="D61" s="63"/>
      <c r="E61" s="64">
        <v>15</v>
      </c>
      <c r="F61" s="63" t="s">
        <v>453</v>
      </c>
      <c r="G61" s="69" t="s">
        <v>101</v>
      </c>
      <c r="H61" s="94">
        <v>0.05427083333333333</v>
      </c>
      <c r="I61" s="94">
        <v>0.0663773148148148</v>
      </c>
      <c r="J61" s="3">
        <v>28.07245046296157</v>
      </c>
      <c r="K61" s="121">
        <f t="shared" si="11"/>
        <v>0.012106481481481475</v>
      </c>
      <c r="L61" s="3">
        <f t="shared" si="12"/>
        <v>28.006073148146754</v>
      </c>
      <c r="M61" s="71">
        <f t="shared" si="13"/>
        <v>28.018179629628236</v>
      </c>
      <c r="N61" s="99">
        <f t="shared" si="14"/>
        <v>2.8649281860198093</v>
      </c>
      <c r="O61" s="76">
        <f>VLOOKUP(G61,Prognostics!A:B,2,FALSE)</f>
        <v>4.5</v>
      </c>
      <c r="P61" s="105">
        <f t="shared" si="15"/>
        <v>0.636650708004402</v>
      </c>
    </row>
    <row r="62" spans="1:16" ht="15.75">
      <c r="A62" s="148">
        <v>70</v>
      </c>
      <c r="B62" s="60" t="s">
        <v>6</v>
      </c>
      <c r="C62" s="128" t="s">
        <v>469</v>
      </c>
      <c r="D62" s="61">
        <v>97</v>
      </c>
      <c r="E62" s="60">
        <f>111-D62</f>
        <v>14</v>
      </c>
      <c r="F62" s="61" t="s">
        <v>453</v>
      </c>
      <c r="G62" s="129" t="s">
        <v>101</v>
      </c>
      <c r="H62" s="93">
        <v>0.05395833333333333</v>
      </c>
      <c r="I62" s="93">
        <v>0.06608796296296296</v>
      </c>
      <c r="J62" s="74">
        <v>28.072143287034123</v>
      </c>
      <c r="K62" s="122">
        <f t="shared" si="11"/>
        <v>0.012129629629629629</v>
      </c>
      <c r="L62" s="74">
        <f t="shared" si="12"/>
        <v>28.00605532407116</v>
      </c>
      <c r="M62" s="75">
        <f t="shared" si="13"/>
        <v>28.01818495370079</v>
      </c>
      <c r="N62" s="101">
        <f t="shared" si="14"/>
        <v>2.8640894109657795</v>
      </c>
      <c r="O62" s="73">
        <f>VLOOKUP(G62,Prognostics!A:B,2,FALSE)</f>
        <v>4.5</v>
      </c>
      <c r="P62" s="107">
        <f t="shared" si="15"/>
        <v>0.636464313547951</v>
      </c>
    </row>
    <row r="63" spans="1:16" ht="15.75">
      <c r="A63" s="163">
        <v>63</v>
      </c>
      <c r="B63" s="37" t="s">
        <v>28</v>
      </c>
      <c r="C63" s="144" t="s">
        <v>470</v>
      </c>
      <c r="D63" s="37"/>
      <c r="E63" s="86">
        <v>15</v>
      </c>
      <c r="F63" s="37" t="s">
        <v>448</v>
      </c>
      <c r="G63" s="69" t="s">
        <v>458</v>
      </c>
      <c r="H63" s="94">
        <v>0.052083333333333336</v>
      </c>
      <c r="I63" s="94">
        <v>0.06534722222222222</v>
      </c>
      <c r="J63" s="3">
        <v>28.070687268511392</v>
      </c>
      <c r="K63" s="121">
        <f t="shared" si="11"/>
        <v>0.013263888888888888</v>
      </c>
      <c r="L63" s="3">
        <f t="shared" si="12"/>
        <v>28.00534004628917</v>
      </c>
      <c r="M63" s="71">
        <f t="shared" si="13"/>
        <v>28.01860393517806</v>
      </c>
      <c r="N63" s="99">
        <f t="shared" si="14"/>
        <v>2.7995869064710672</v>
      </c>
      <c r="O63" s="76">
        <f>VLOOKUP(G63,Prognostics!A:B,2,FALSE)</f>
        <v>4.5</v>
      </c>
      <c r="P63" s="105">
        <f t="shared" si="15"/>
        <v>0.6221304236602372</v>
      </c>
    </row>
    <row r="64" spans="1:16" ht="15.75">
      <c r="A64" s="147">
        <v>72</v>
      </c>
      <c r="B64" s="52" t="s">
        <v>13</v>
      </c>
      <c r="C64" s="127" t="s">
        <v>469</v>
      </c>
      <c r="D64" s="53"/>
      <c r="E64" s="57">
        <v>14</v>
      </c>
      <c r="F64" s="52" t="s">
        <v>452</v>
      </c>
      <c r="G64" s="69" t="s">
        <v>73</v>
      </c>
      <c r="H64" s="94">
        <v>0.05462962962962963</v>
      </c>
      <c r="I64" s="94">
        <v>0.06708333333333333</v>
      </c>
      <c r="J64" s="3">
        <v>28.07342303240148</v>
      </c>
      <c r="K64" s="121">
        <f t="shared" si="11"/>
        <v>0.012453703703703696</v>
      </c>
      <c r="L64" s="3">
        <f t="shared" si="12"/>
        <v>28.006339699068146</v>
      </c>
      <c r="M64" s="71">
        <f t="shared" si="13"/>
        <v>28.01879340277185</v>
      </c>
      <c r="N64" s="99">
        <f t="shared" si="14"/>
        <v>2.771362587479458</v>
      </c>
      <c r="O64" s="76">
        <f>VLOOKUP(G64,Prognostics!A:B,2,FALSE)</f>
        <v>4.88</v>
      </c>
      <c r="P64" s="105">
        <f t="shared" si="15"/>
        <v>0.5679021695654627</v>
      </c>
    </row>
    <row r="65" spans="1:16" ht="15.75">
      <c r="A65" s="166">
        <v>73</v>
      </c>
      <c r="B65" s="96" t="s">
        <v>14</v>
      </c>
      <c r="C65" s="172" t="s">
        <v>469</v>
      </c>
      <c r="D65" s="97"/>
      <c r="E65" s="98">
        <v>14</v>
      </c>
      <c r="F65" s="96" t="s">
        <v>452</v>
      </c>
      <c r="G65" s="81" t="s">
        <v>73</v>
      </c>
      <c r="H65" s="95">
        <v>0.05493055555555556</v>
      </c>
      <c r="I65" s="95">
        <v>0.06844907407407408</v>
      </c>
      <c r="J65" s="79">
        <v>28.07472164351202</v>
      </c>
      <c r="K65" s="123">
        <f t="shared" si="11"/>
        <v>0.01351851851851852</v>
      </c>
      <c r="L65" s="79">
        <f t="shared" si="12"/>
        <v>28.006272569437947</v>
      </c>
      <c r="M65" s="80">
        <f t="shared" si="13"/>
        <v>28.019791087956467</v>
      </c>
      <c r="N65" s="100">
        <f t="shared" si="14"/>
        <v>2.6316558972350625</v>
      </c>
      <c r="O65" s="78">
        <f>VLOOKUP(G65,Prognostics!A:B,2,FALSE)</f>
        <v>4.88</v>
      </c>
      <c r="P65" s="106">
        <f t="shared" si="15"/>
        <v>0.5392737494334144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45">
      <selection activeCell="A45" sqref="A1:IV65536"/>
    </sheetView>
  </sheetViews>
  <sheetFormatPr defaultColWidth="9.140625" defaultRowHeight="15" customHeight="1"/>
  <cols>
    <col min="1" max="1" width="5.28125" style="165" customWidth="1"/>
    <col min="2" max="2" width="23.7109375" style="2" customWidth="1"/>
    <col min="3" max="3" width="4.7109375" style="1" customWidth="1"/>
    <col min="4" max="4" width="8.28125" style="2" hidden="1" customWidth="1"/>
    <col min="5" max="6" width="8.28125" style="2" customWidth="1"/>
    <col min="7" max="7" width="5.8515625" style="69" customWidth="1"/>
    <col min="8" max="8" width="8.28125" style="2" customWidth="1"/>
    <col min="9" max="10" width="11.28125" style="2" customWidth="1"/>
    <col min="11" max="11" width="11.28125" style="1" customWidth="1"/>
    <col min="12" max="12" width="11.28125" style="2" customWidth="1"/>
    <col min="13" max="13" width="11.28125" style="72" customWidth="1"/>
    <col min="14" max="14" width="6.421875" style="99" customWidth="1"/>
    <col min="15" max="15" width="7.00390625" style="76" customWidth="1"/>
    <col min="16" max="16" width="7.00390625" style="77" customWidth="1"/>
    <col min="17" max="16384" width="9.140625" style="2" customWidth="1"/>
  </cols>
  <sheetData>
    <row r="1" spans="1:16" s="104" customFormat="1" ht="51.75" customHeight="1">
      <c r="A1" s="146" t="s">
        <v>442</v>
      </c>
      <c r="B1" s="114" t="s">
        <v>0</v>
      </c>
      <c r="C1" s="113" t="s">
        <v>443</v>
      </c>
      <c r="D1" s="114" t="s">
        <v>444</v>
      </c>
      <c r="E1" s="114" t="s">
        <v>445</v>
      </c>
      <c r="F1" s="114" t="s">
        <v>461</v>
      </c>
      <c r="G1" s="126" t="s">
        <v>462</v>
      </c>
      <c r="H1" s="114" t="s">
        <v>463</v>
      </c>
      <c r="I1" s="115" t="s">
        <v>464</v>
      </c>
      <c r="J1" s="114" t="s">
        <v>465</v>
      </c>
      <c r="K1" s="119" t="s">
        <v>466</v>
      </c>
      <c r="L1" s="115" t="s">
        <v>467</v>
      </c>
      <c r="M1" s="120" t="s">
        <v>468</v>
      </c>
      <c r="N1" s="116" t="s">
        <v>459</v>
      </c>
      <c r="O1" s="117" t="s">
        <v>454</v>
      </c>
      <c r="P1" s="118" t="s">
        <v>460</v>
      </c>
    </row>
    <row r="2" spans="1:16" ht="15" customHeight="1">
      <c r="A2" s="147">
        <v>56</v>
      </c>
      <c r="B2" s="52" t="s">
        <v>11</v>
      </c>
      <c r="C2" s="127" t="s">
        <v>469</v>
      </c>
      <c r="D2" s="52"/>
      <c r="E2" s="56">
        <v>15</v>
      </c>
      <c r="F2" s="52" t="s">
        <v>452</v>
      </c>
      <c r="G2" s="69" t="s">
        <v>73</v>
      </c>
      <c r="H2" s="94">
        <v>0.049560185185185186</v>
      </c>
      <c r="I2" s="94">
        <v>0.05991898148148148</v>
      </c>
      <c r="J2" s="3">
        <v>28.06515474536718</v>
      </c>
      <c r="K2" s="121">
        <f aca="true" t="shared" si="0" ref="K2:K33">I2-H2</f>
        <v>0.010358796296296297</v>
      </c>
      <c r="L2" s="3">
        <f aca="true" t="shared" si="1" ref="L2:L33">J2-I2</f>
        <v>28.0052357638857</v>
      </c>
      <c r="M2" s="71">
        <f aca="true" t="shared" si="2" ref="M2:M33">J2-H2</f>
        <v>28.015594560181995</v>
      </c>
      <c r="N2" s="99">
        <f aca="true" t="shared" si="3" ref="N2:N33">4500/((M2-28)*24*60*60)</f>
        <v>3.3398398368083986</v>
      </c>
      <c r="O2" s="76">
        <f>VLOOKUP(G2,Prognostics!A:B,2,FALSE)</f>
        <v>4.88</v>
      </c>
      <c r="P2" s="105">
        <f aca="true" t="shared" si="4" ref="P2:P33">N2/O2</f>
        <v>0.6843934091820489</v>
      </c>
    </row>
    <row r="3" spans="1:16" ht="15" customHeight="1">
      <c r="A3" s="147">
        <v>57</v>
      </c>
      <c r="B3" s="52" t="s">
        <v>15</v>
      </c>
      <c r="C3" s="127" t="s">
        <v>469</v>
      </c>
      <c r="D3" s="52"/>
      <c r="E3" s="56">
        <v>15</v>
      </c>
      <c r="F3" s="52" t="s">
        <v>452</v>
      </c>
      <c r="G3" s="69" t="s">
        <v>73</v>
      </c>
      <c r="H3" s="94">
        <v>0.04987268518518518</v>
      </c>
      <c r="I3" s="94">
        <v>0.060208333333333336</v>
      </c>
      <c r="J3" s="3">
        <v>28.065580439812038</v>
      </c>
      <c r="K3" s="121">
        <f t="shared" si="0"/>
        <v>0.010335648148148156</v>
      </c>
      <c r="L3" s="3">
        <f t="shared" si="1"/>
        <v>28.005372106478706</v>
      </c>
      <c r="M3" s="71">
        <f t="shared" si="2"/>
        <v>28.015707754626852</v>
      </c>
      <c r="N3" s="99">
        <f t="shared" si="3"/>
        <v>3.3157720228387477</v>
      </c>
      <c r="O3" s="76">
        <f>VLOOKUP(G3,Prognostics!A:B,2,FALSE)</f>
        <v>4.88</v>
      </c>
      <c r="P3" s="105">
        <f t="shared" si="4"/>
        <v>0.6794614800899074</v>
      </c>
    </row>
    <row r="4" spans="1:16" ht="15" customHeight="1">
      <c r="A4" s="147">
        <v>58</v>
      </c>
      <c r="B4" s="52" t="s">
        <v>21</v>
      </c>
      <c r="C4" s="127" t="s">
        <v>469</v>
      </c>
      <c r="D4" s="52"/>
      <c r="E4" s="56">
        <v>15</v>
      </c>
      <c r="F4" s="52" t="s">
        <v>452</v>
      </c>
      <c r="G4" s="69" t="s">
        <v>73</v>
      </c>
      <c r="H4" s="94">
        <v>0.05030092592592592</v>
      </c>
      <c r="I4" s="94">
        <v>0.060798611111111116</v>
      </c>
      <c r="J4" s="3">
        <v>28.06638101851422</v>
      </c>
      <c r="K4" s="121">
        <f t="shared" si="0"/>
        <v>0.010497685185185193</v>
      </c>
      <c r="L4" s="3">
        <f t="shared" si="1"/>
        <v>28.00558240740311</v>
      </c>
      <c r="M4" s="71">
        <f t="shared" si="2"/>
        <v>28.016080092588297</v>
      </c>
      <c r="N4" s="99">
        <f t="shared" si="3"/>
        <v>3.2389946169364925</v>
      </c>
      <c r="O4" s="76">
        <f>VLOOKUP(G4,Prognostics!A:B,2,FALSE)</f>
        <v>4.88</v>
      </c>
      <c r="P4" s="105">
        <f t="shared" si="4"/>
        <v>0.663728405109937</v>
      </c>
    </row>
    <row r="5" spans="1:16" ht="15" customHeight="1">
      <c r="A5" s="147">
        <v>67</v>
      </c>
      <c r="B5" s="52" t="s">
        <v>4</v>
      </c>
      <c r="C5" s="127" t="s">
        <v>469</v>
      </c>
      <c r="D5" s="53"/>
      <c r="E5" s="57">
        <v>15</v>
      </c>
      <c r="F5" s="52" t="s">
        <v>452</v>
      </c>
      <c r="G5" s="69" t="s">
        <v>73</v>
      </c>
      <c r="H5" s="94">
        <v>0.05293981481481482</v>
      </c>
      <c r="I5" s="94">
        <v>0.06424768518518519</v>
      </c>
      <c r="J5" s="3">
        <v>28.069906018514303</v>
      </c>
      <c r="K5" s="121">
        <f t="shared" si="0"/>
        <v>0.011307870370370364</v>
      </c>
      <c r="L5" s="3">
        <f t="shared" si="1"/>
        <v>28.005658333329116</v>
      </c>
      <c r="M5" s="71">
        <f t="shared" si="2"/>
        <v>28.01696620369949</v>
      </c>
      <c r="N5" s="99">
        <f t="shared" si="3"/>
        <v>3.069828363247876</v>
      </c>
      <c r="O5" s="76">
        <f>VLOOKUP(G5,Prognostics!A:B,2,FALSE)</f>
        <v>4.88</v>
      </c>
      <c r="P5" s="105">
        <f t="shared" si="4"/>
        <v>0.6290631891901386</v>
      </c>
    </row>
    <row r="6" spans="1:16" ht="15" customHeight="1">
      <c r="A6" s="147">
        <v>72</v>
      </c>
      <c r="B6" s="52" t="s">
        <v>13</v>
      </c>
      <c r="C6" s="127" t="s">
        <v>469</v>
      </c>
      <c r="D6" s="53"/>
      <c r="E6" s="57">
        <v>14</v>
      </c>
      <c r="F6" s="52" t="s">
        <v>452</v>
      </c>
      <c r="G6" s="69" t="s">
        <v>73</v>
      </c>
      <c r="H6" s="94">
        <v>0.05462962962962963</v>
      </c>
      <c r="I6" s="94">
        <v>0.06708333333333333</v>
      </c>
      <c r="J6" s="3">
        <v>28.07342303240148</v>
      </c>
      <c r="K6" s="121">
        <f t="shared" si="0"/>
        <v>0.012453703703703696</v>
      </c>
      <c r="L6" s="3">
        <f t="shared" si="1"/>
        <v>28.006339699068146</v>
      </c>
      <c r="M6" s="71">
        <f t="shared" si="2"/>
        <v>28.01879340277185</v>
      </c>
      <c r="N6" s="99">
        <f t="shared" si="3"/>
        <v>2.771362587479458</v>
      </c>
      <c r="O6" s="76">
        <f>VLOOKUP(G6,Prognostics!A:B,2,FALSE)</f>
        <v>4.88</v>
      </c>
      <c r="P6" s="105">
        <f t="shared" si="4"/>
        <v>0.5679021695654627</v>
      </c>
    </row>
    <row r="7" spans="1:16" ht="15" customHeight="1">
      <c r="A7" s="147">
        <v>73</v>
      </c>
      <c r="B7" s="52" t="s">
        <v>14</v>
      </c>
      <c r="C7" s="127" t="s">
        <v>469</v>
      </c>
      <c r="D7" s="53"/>
      <c r="E7" s="57">
        <v>14</v>
      </c>
      <c r="F7" s="52" t="s">
        <v>452</v>
      </c>
      <c r="G7" s="69" t="s">
        <v>73</v>
      </c>
      <c r="H7" s="94">
        <v>0.05493055555555556</v>
      </c>
      <c r="I7" s="94">
        <v>0.06844907407407408</v>
      </c>
      <c r="J7" s="3">
        <v>28.07472164351202</v>
      </c>
      <c r="K7" s="121">
        <f t="shared" si="0"/>
        <v>0.01351851851851852</v>
      </c>
      <c r="L7" s="3">
        <f t="shared" si="1"/>
        <v>28.006272569437947</v>
      </c>
      <c r="M7" s="71">
        <f t="shared" si="2"/>
        <v>28.019791087956467</v>
      </c>
      <c r="N7" s="99">
        <f t="shared" si="3"/>
        <v>2.6316558972350625</v>
      </c>
      <c r="O7" s="76">
        <f>VLOOKUP(G7,Prognostics!A:B,2,FALSE)</f>
        <v>4.88</v>
      </c>
      <c r="P7" s="105">
        <f t="shared" si="4"/>
        <v>0.5392737494334144</v>
      </c>
    </row>
    <row r="8" spans="1:16" ht="15" customHeight="1">
      <c r="A8" s="148">
        <v>68</v>
      </c>
      <c r="B8" s="60" t="s">
        <v>35</v>
      </c>
      <c r="C8" s="128" t="s">
        <v>469</v>
      </c>
      <c r="D8" s="61"/>
      <c r="E8" s="87">
        <v>15</v>
      </c>
      <c r="F8" s="61" t="s">
        <v>453</v>
      </c>
      <c r="G8" s="129" t="s">
        <v>101</v>
      </c>
      <c r="H8" s="93">
        <v>0.053298611111111116</v>
      </c>
      <c r="I8" s="93">
        <v>0.06493055555555556</v>
      </c>
      <c r="J8" s="74">
        <v>28.070708564810047</v>
      </c>
      <c r="K8" s="122">
        <f t="shared" si="0"/>
        <v>0.011631944444444445</v>
      </c>
      <c r="L8" s="74">
        <f t="shared" si="1"/>
        <v>28.00577800925449</v>
      </c>
      <c r="M8" s="75">
        <f t="shared" si="2"/>
        <v>28.017409953698937</v>
      </c>
      <c r="N8" s="101">
        <f t="shared" si="3"/>
        <v>2.991583678738458</v>
      </c>
      <c r="O8" s="73">
        <f>VLOOKUP(G8,Prognostics!A:B,2,FALSE)</f>
        <v>4.5</v>
      </c>
      <c r="P8" s="107">
        <f t="shared" si="4"/>
        <v>0.6647963730529907</v>
      </c>
    </row>
    <row r="9" spans="1:16" ht="15" customHeight="1">
      <c r="A9" s="149">
        <v>69</v>
      </c>
      <c r="B9" s="62" t="s">
        <v>26</v>
      </c>
      <c r="C9" s="130" t="s">
        <v>469</v>
      </c>
      <c r="D9" s="63"/>
      <c r="E9" s="64">
        <v>15</v>
      </c>
      <c r="F9" s="63" t="s">
        <v>453</v>
      </c>
      <c r="G9" s="69" t="s">
        <v>101</v>
      </c>
      <c r="H9" s="94">
        <v>0.05355324074074074</v>
      </c>
      <c r="I9" s="94">
        <v>0.06548611111111112</v>
      </c>
      <c r="J9" s="3">
        <v>28.07134074073838</v>
      </c>
      <c r="K9" s="121">
        <f t="shared" si="0"/>
        <v>0.011932870370370378</v>
      </c>
      <c r="L9" s="3">
        <f t="shared" si="1"/>
        <v>28.00585462962727</v>
      </c>
      <c r="M9" s="71">
        <f t="shared" si="2"/>
        <v>28.017787499997638</v>
      </c>
      <c r="N9" s="99">
        <f t="shared" si="3"/>
        <v>2.928086203246603</v>
      </c>
      <c r="O9" s="76">
        <f>VLOOKUP(G9,Prognostics!A:B,2,FALSE)</f>
        <v>4.5</v>
      </c>
      <c r="P9" s="105">
        <f t="shared" si="4"/>
        <v>0.6506858229436896</v>
      </c>
    </row>
    <row r="10" spans="1:16" ht="15" customHeight="1">
      <c r="A10" s="149">
        <v>71</v>
      </c>
      <c r="B10" s="62" t="s">
        <v>30</v>
      </c>
      <c r="C10" s="130" t="s">
        <v>469</v>
      </c>
      <c r="D10" s="63"/>
      <c r="E10" s="64">
        <v>15</v>
      </c>
      <c r="F10" s="63" t="s">
        <v>453</v>
      </c>
      <c r="G10" s="69" t="s">
        <v>101</v>
      </c>
      <c r="H10" s="94">
        <v>0.05427083333333333</v>
      </c>
      <c r="I10" s="94">
        <v>0.0663773148148148</v>
      </c>
      <c r="J10" s="3">
        <v>28.07245046296157</v>
      </c>
      <c r="K10" s="121">
        <f t="shared" si="0"/>
        <v>0.012106481481481475</v>
      </c>
      <c r="L10" s="3">
        <f t="shared" si="1"/>
        <v>28.006073148146754</v>
      </c>
      <c r="M10" s="71">
        <f t="shared" si="2"/>
        <v>28.018179629628236</v>
      </c>
      <c r="N10" s="99">
        <f t="shared" si="3"/>
        <v>2.8649281860198093</v>
      </c>
      <c r="O10" s="76">
        <f>VLOOKUP(G10,Prognostics!A:B,2,FALSE)</f>
        <v>4.5</v>
      </c>
      <c r="P10" s="105">
        <f t="shared" si="4"/>
        <v>0.636650708004402</v>
      </c>
    </row>
    <row r="11" spans="1:16" ht="15" customHeight="1">
      <c r="A11" s="150">
        <v>70</v>
      </c>
      <c r="B11" s="58" t="s">
        <v>6</v>
      </c>
      <c r="C11" s="131" t="s">
        <v>469</v>
      </c>
      <c r="D11" s="59">
        <v>97</v>
      </c>
      <c r="E11" s="58">
        <f>111-D11</f>
        <v>14</v>
      </c>
      <c r="F11" s="59" t="s">
        <v>453</v>
      </c>
      <c r="G11" s="81" t="s">
        <v>101</v>
      </c>
      <c r="H11" s="95">
        <v>0.05395833333333333</v>
      </c>
      <c r="I11" s="95">
        <v>0.06608796296296296</v>
      </c>
      <c r="J11" s="79">
        <v>28.072143287034123</v>
      </c>
      <c r="K11" s="123">
        <f t="shared" si="0"/>
        <v>0.012129629629629629</v>
      </c>
      <c r="L11" s="79">
        <f t="shared" si="1"/>
        <v>28.00605532407116</v>
      </c>
      <c r="M11" s="80">
        <f t="shared" si="2"/>
        <v>28.01818495370079</v>
      </c>
      <c r="N11" s="100">
        <f t="shared" si="3"/>
        <v>2.8640894109657795</v>
      </c>
      <c r="O11" s="78">
        <f>VLOOKUP(G11,Prognostics!A:B,2,FALSE)</f>
        <v>4.5</v>
      </c>
      <c r="P11" s="106">
        <f t="shared" si="4"/>
        <v>0.636464313547951</v>
      </c>
    </row>
    <row r="12" spans="1:16" ht="15" customHeight="1">
      <c r="A12" s="151">
        <v>5</v>
      </c>
      <c r="B12" s="27" t="s">
        <v>23</v>
      </c>
      <c r="C12" s="132" t="s">
        <v>470</v>
      </c>
      <c r="D12" s="28"/>
      <c r="E12" s="29">
        <v>16</v>
      </c>
      <c r="F12" s="55" t="s">
        <v>448</v>
      </c>
      <c r="G12" s="69" t="s">
        <v>73</v>
      </c>
      <c r="H12" s="94">
        <v>0.03692129629629629</v>
      </c>
      <c r="I12" s="94">
        <v>0.04565972222222223</v>
      </c>
      <c r="J12" s="3">
        <v>28.050221990735736</v>
      </c>
      <c r="K12" s="121">
        <f t="shared" si="0"/>
        <v>0.008738425925925934</v>
      </c>
      <c r="L12" s="3">
        <f t="shared" si="1"/>
        <v>28.004562268513514</v>
      </c>
      <c r="M12" s="71">
        <f t="shared" si="2"/>
        <v>28.01330069443944</v>
      </c>
      <c r="N12" s="99">
        <f t="shared" si="3"/>
        <v>3.9158356407987047</v>
      </c>
      <c r="O12" s="76">
        <f>VLOOKUP(G12,Prognostics!A:B,2,FALSE)</f>
        <v>4.88</v>
      </c>
      <c r="P12" s="105">
        <f t="shared" si="4"/>
        <v>0.8024253362292428</v>
      </c>
    </row>
    <row r="13" spans="1:16" ht="15" customHeight="1">
      <c r="A13" s="151">
        <v>11</v>
      </c>
      <c r="B13" s="27" t="s">
        <v>27</v>
      </c>
      <c r="C13" s="132" t="s">
        <v>470</v>
      </c>
      <c r="D13" s="55">
        <v>95</v>
      </c>
      <c r="E13" s="55">
        <f>111-D13</f>
        <v>16</v>
      </c>
      <c r="F13" s="55" t="s">
        <v>448</v>
      </c>
      <c r="G13" s="69" t="s">
        <v>73</v>
      </c>
      <c r="H13" s="94">
        <v>0.038796296296296294</v>
      </c>
      <c r="I13" s="94">
        <v>0.047592592592592596</v>
      </c>
      <c r="J13" s="3">
        <v>28.05221122684452</v>
      </c>
      <c r="K13" s="121">
        <f t="shared" si="0"/>
        <v>0.008796296296296302</v>
      </c>
      <c r="L13" s="3">
        <f t="shared" si="1"/>
        <v>28.004618634251926</v>
      </c>
      <c r="M13" s="71">
        <f t="shared" si="2"/>
        <v>28.013414930548223</v>
      </c>
      <c r="N13" s="99">
        <f t="shared" si="3"/>
        <v>3.88248997235654</v>
      </c>
      <c r="O13" s="76">
        <f>VLOOKUP(G13,Prognostics!A:B,2,FALSE)</f>
        <v>4.88</v>
      </c>
      <c r="P13" s="105">
        <f t="shared" si="4"/>
        <v>0.7955922074501106</v>
      </c>
    </row>
    <row r="14" spans="1:16" ht="15" customHeight="1">
      <c r="A14" s="151">
        <v>42</v>
      </c>
      <c r="B14" s="27" t="s">
        <v>60</v>
      </c>
      <c r="C14" s="132" t="s">
        <v>470</v>
      </c>
      <c r="D14" s="55">
        <v>96</v>
      </c>
      <c r="E14" s="55">
        <f>111-D14</f>
        <v>15</v>
      </c>
      <c r="F14" s="55" t="s">
        <v>448</v>
      </c>
      <c r="G14" s="69" t="s">
        <v>73</v>
      </c>
      <c r="H14" s="94">
        <v>0.046435185185185184</v>
      </c>
      <c r="I14" s="94">
        <v>0.056076388888888884</v>
      </c>
      <c r="J14" s="3">
        <v>28.061117245364585</v>
      </c>
      <c r="K14" s="121">
        <f t="shared" si="0"/>
        <v>0.0096412037037037</v>
      </c>
      <c r="L14" s="3">
        <f t="shared" si="1"/>
        <v>28.005040856475695</v>
      </c>
      <c r="M14" s="71">
        <f t="shared" si="2"/>
        <v>28.0146820601794</v>
      </c>
      <c r="N14" s="99">
        <f t="shared" si="3"/>
        <v>3.5474131488992846</v>
      </c>
      <c r="O14" s="76">
        <f>VLOOKUP(G14,Prognostics!A:B,2,FALSE)</f>
        <v>4.88</v>
      </c>
      <c r="P14" s="105">
        <f t="shared" si="4"/>
        <v>0.7269289239547715</v>
      </c>
    </row>
    <row r="15" spans="1:16" ht="15" customHeight="1">
      <c r="A15" s="151">
        <v>55</v>
      </c>
      <c r="B15" s="27" t="s">
        <v>8</v>
      </c>
      <c r="C15" s="132" t="s">
        <v>470</v>
      </c>
      <c r="D15" s="55"/>
      <c r="E15" s="29">
        <v>14</v>
      </c>
      <c r="F15" s="55" t="s">
        <v>448</v>
      </c>
      <c r="G15" s="69" t="s">
        <v>73</v>
      </c>
      <c r="H15" s="94">
        <v>0.04923611111111111</v>
      </c>
      <c r="I15" s="94">
        <v>0.05956018518518519</v>
      </c>
      <c r="J15" s="3">
        <v>28.064989351849363</v>
      </c>
      <c r="K15" s="121">
        <f t="shared" si="0"/>
        <v>0.010324074074074076</v>
      </c>
      <c r="L15" s="3">
        <f t="shared" si="1"/>
        <v>28.00542916666418</v>
      </c>
      <c r="M15" s="71">
        <f t="shared" si="2"/>
        <v>28.015753240738253</v>
      </c>
      <c r="N15" s="99">
        <f t="shared" si="3"/>
        <v>3.3061980197422334</v>
      </c>
      <c r="O15" s="76">
        <f>VLOOKUP(G15,Prognostics!A:B,2,FALSE)</f>
        <v>4.88</v>
      </c>
      <c r="P15" s="105">
        <f t="shared" si="4"/>
        <v>0.677499594209474</v>
      </c>
    </row>
    <row r="16" spans="1:16" ht="15" customHeight="1">
      <c r="A16" s="152">
        <v>63</v>
      </c>
      <c r="B16" s="102" t="s">
        <v>28</v>
      </c>
      <c r="C16" s="133" t="s">
        <v>470</v>
      </c>
      <c r="D16" s="102"/>
      <c r="E16" s="103">
        <v>15</v>
      </c>
      <c r="F16" s="102" t="s">
        <v>448</v>
      </c>
      <c r="G16" s="134" t="s">
        <v>458</v>
      </c>
      <c r="H16" s="108">
        <v>0.052083333333333336</v>
      </c>
      <c r="I16" s="108">
        <v>0.06534722222222222</v>
      </c>
      <c r="J16" s="109">
        <v>28.070687268511392</v>
      </c>
      <c r="K16" s="124">
        <f t="shared" si="0"/>
        <v>0.013263888888888888</v>
      </c>
      <c r="L16" s="109">
        <f t="shared" si="1"/>
        <v>28.00534004628917</v>
      </c>
      <c r="M16" s="125">
        <f t="shared" si="2"/>
        <v>28.01860393517806</v>
      </c>
      <c r="N16" s="110">
        <f t="shared" si="3"/>
        <v>2.7995869064710672</v>
      </c>
      <c r="O16" s="111">
        <f>VLOOKUP(G16,Prognostics!A:B,2,FALSE)</f>
        <v>4.5</v>
      </c>
      <c r="P16" s="112">
        <f t="shared" si="4"/>
        <v>0.6221304236602372</v>
      </c>
    </row>
    <row r="17" spans="1:16" ht="15" customHeight="1">
      <c r="A17" s="153">
        <v>52</v>
      </c>
      <c r="B17" s="48" t="s">
        <v>38</v>
      </c>
      <c r="C17" s="135" t="s">
        <v>470</v>
      </c>
      <c r="D17" s="49">
        <v>50</v>
      </c>
      <c r="E17" s="49">
        <f>111-D17</f>
        <v>61</v>
      </c>
      <c r="F17" s="48" t="s">
        <v>451</v>
      </c>
      <c r="G17" s="69" t="str">
        <f>"W"&amp;E17</f>
        <v>W61</v>
      </c>
      <c r="H17" s="94">
        <v>0.04820601851851852</v>
      </c>
      <c r="I17" s="94">
        <v>0.05806712962962963</v>
      </c>
      <c r="J17" s="3">
        <v>28.063238773145713</v>
      </c>
      <c r="K17" s="121">
        <f t="shared" si="0"/>
        <v>0.009861111111111105</v>
      </c>
      <c r="L17" s="3">
        <f t="shared" si="1"/>
        <v>28.005171643516082</v>
      </c>
      <c r="M17" s="71">
        <f t="shared" si="2"/>
        <v>28.015032754627196</v>
      </c>
      <c r="N17" s="99">
        <f t="shared" si="3"/>
        <v>3.4646566530866227</v>
      </c>
      <c r="O17" s="76">
        <f>VLOOKUP(G17,Prognostics!A:B,2,FALSE)</f>
        <v>3.8377503805042275</v>
      </c>
      <c r="P17" s="105">
        <f t="shared" si="4"/>
        <v>0.9027832218288816</v>
      </c>
    </row>
    <row r="18" spans="1:16" ht="15" customHeight="1">
      <c r="A18" s="153">
        <v>20</v>
      </c>
      <c r="B18" s="48" t="s">
        <v>48</v>
      </c>
      <c r="C18" s="135" t="s">
        <v>470</v>
      </c>
      <c r="D18" s="48">
        <v>73</v>
      </c>
      <c r="E18" s="49">
        <f>111-D18</f>
        <v>38</v>
      </c>
      <c r="F18" s="48" t="s">
        <v>451</v>
      </c>
      <c r="G18" s="69" t="str">
        <f>"W"&amp;E18</f>
        <v>W38</v>
      </c>
      <c r="H18" s="94">
        <v>0.04137731481481482</v>
      </c>
      <c r="I18" s="94">
        <v>0.050486111111111114</v>
      </c>
      <c r="J18" s="3">
        <v>28.05533657407068</v>
      </c>
      <c r="K18" s="121">
        <f t="shared" si="0"/>
        <v>0.009108796296296295</v>
      </c>
      <c r="L18" s="3">
        <f t="shared" si="1"/>
        <v>28.004850462959567</v>
      </c>
      <c r="M18" s="71">
        <f t="shared" si="2"/>
        <v>28.013959259255866</v>
      </c>
      <c r="N18" s="99">
        <f t="shared" si="3"/>
        <v>3.731095782281233</v>
      </c>
      <c r="O18" s="76">
        <f>VLOOKUP(G18,Prognostics!A:B,2,FALSE)</f>
        <v>4.1888</v>
      </c>
      <c r="P18" s="105">
        <f t="shared" si="4"/>
        <v>0.8907314224315397</v>
      </c>
    </row>
    <row r="19" spans="1:16" ht="15" customHeight="1">
      <c r="A19" s="153">
        <v>53</v>
      </c>
      <c r="B19" s="48" t="s">
        <v>31</v>
      </c>
      <c r="C19" s="135" t="s">
        <v>470</v>
      </c>
      <c r="D19" s="49">
        <v>62</v>
      </c>
      <c r="E19" s="49">
        <f>111-D19</f>
        <v>49</v>
      </c>
      <c r="F19" s="48" t="s">
        <v>451</v>
      </c>
      <c r="G19" s="69" t="str">
        <f>"W"&amp;E19</f>
        <v>W49</v>
      </c>
      <c r="H19" s="94">
        <v>0.048553240740740744</v>
      </c>
      <c r="I19" s="94">
        <v>0.05907407407407408</v>
      </c>
      <c r="J19" s="3">
        <v>28.064440046291566</v>
      </c>
      <c r="K19" s="121">
        <f t="shared" si="0"/>
        <v>0.010520833333333333</v>
      </c>
      <c r="L19" s="3">
        <f t="shared" si="1"/>
        <v>28.00536597221749</v>
      </c>
      <c r="M19" s="71">
        <f t="shared" si="2"/>
        <v>28.015886805550824</v>
      </c>
      <c r="N19" s="99">
        <f t="shared" si="3"/>
        <v>3.278401889335823</v>
      </c>
      <c r="O19" s="76">
        <f>VLOOKUP(G19,Prognostics!A:B,2,FALSE)</f>
        <v>4.027072912900819</v>
      </c>
      <c r="P19" s="105">
        <f t="shared" si="4"/>
        <v>0.8140905218858562</v>
      </c>
    </row>
    <row r="20" spans="1:16" ht="15" customHeight="1">
      <c r="A20" s="153">
        <v>66</v>
      </c>
      <c r="B20" s="48" t="s">
        <v>18</v>
      </c>
      <c r="C20" s="135" t="s">
        <v>470</v>
      </c>
      <c r="D20" s="48"/>
      <c r="E20" s="85">
        <v>50</v>
      </c>
      <c r="F20" s="48" t="s">
        <v>451</v>
      </c>
      <c r="G20" s="69" t="str">
        <f>"W"&amp;E20</f>
        <v>W50</v>
      </c>
      <c r="H20" s="94">
        <v>0.05267361111111111</v>
      </c>
      <c r="I20" s="94">
        <v>0.06373842592592592</v>
      </c>
      <c r="J20" s="3">
        <v>28.069447800924536</v>
      </c>
      <c r="K20" s="121">
        <f t="shared" si="0"/>
        <v>0.011064814814814812</v>
      </c>
      <c r="L20" s="3">
        <f t="shared" si="1"/>
        <v>28.00570937499861</v>
      </c>
      <c r="M20" s="71">
        <f t="shared" si="2"/>
        <v>28.016774189813425</v>
      </c>
      <c r="N20" s="99">
        <f t="shared" si="3"/>
        <v>3.104968640073949</v>
      </c>
      <c r="O20" s="76">
        <f>VLOOKUP(G20,Prognostics!A:B,2,FALSE)</f>
        <v>4.0119080725973</v>
      </c>
      <c r="P20" s="105">
        <f t="shared" si="4"/>
        <v>0.7739381321526142</v>
      </c>
    </row>
    <row r="21" spans="1:16" ht="15" customHeight="1">
      <c r="A21" s="154">
        <v>9</v>
      </c>
      <c r="B21" s="32" t="s">
        <v>33</v>
      </c>
      <c r="C21" s="136" t="s">
        <v>470</v>
      </c>
      <c r="D21" s="33">
        <v>60</v>
      </c>
      <c r="E21" s="33">
        <f aca="true" t="shared" si="5" ref="E21:E36">111-D21</f>
        <v>51</v>
      </c>
      <c r="F21" s="32" t="s">
        <v>449</v>
      </c>
      <c r="G21" s="129" t="str">
        <f aca="true" t="shared" si="6" ref="G21:G52">"M"&amp;E21</f>
        <v>M51</v>
      </c>
      <c r="H21" s="93">
        <v>0.03819444444444444</v>
      </c>
      <c r="I21" s="93">
        <v>0.04696759259259259</v>
      </c>
      <c r="J21" s="74">
        <v>28.051571527772467</v>
      </c>
      <c r="K21" s="122">
        <f t="shared" si="0"/>
        <v>0.008773148148148148</v>
      </c>
      <c r="L21" s="74">
        <f t="shared" si="1"/>
        <v>28.004603935179873</v>
      </c>
      <c r="M21" s="75">
        <f t="shared" si="2"/>
        <v>28.013377083328024</v>
      </c>
      <c r="N21" s="101">
        <f t="shared" si="3"/>
        <v>3.8934745382219034</v>
      </c>
      <c r="O21" s="73">
        <f>VLOOKUP(G21,Prognostics!A:B,2,FALSE)</f>
        <v>4.539841650323237</v>
      </c>
      <c r="P21" s="107">
        <f t="shared" si="4"/>
        <v>0.8576234234832151</v>
      </c>
    </row>
    <row r="22" spans="1:16" ht="15" customHeight="1">
      <c r="A22" s="155">
        <v>16</v>
      </c>
      <c r="B22" s="41" t="s">
        <v>47</v>
      </c>
      <c r="C22" s="137" t="s">
        <v>470</v>
      </c>
      <c r="D22" s="41">
        <v>62</v>
      </c>
      <c r="E22" s="42">
        <f t="shared" si="5"/>
        <v>49</v>
      </c>
      <c r="F22" s="41" t="s">
        <v>449</v>
      </c>
      <c r="G22" s="69" t="str">
        <f t="shared" si="6"/>
        <v>M49</v>
      </c>
      <c r="H22" s="94">
        <v>0.040312499999999994</v>
      </c>
      <c r="I22" s="94">
        <v>0.049074074074074076</v>
      </c>
      <c r="J22" s="3">
        <v>28.05365127314144</v>
      </c>
      <c r="K22" s="121">
        <f t="shared" si="0"/>
        <v>0.008761574074074081</v>
      </c>
      <c r="L22" s="3">
        <f t="shared" si="1"/>
        <v>28.004577199067366</v>
      </c>
      <c r="M22" s="71">
        <f t="shared" si="2"/>
        <v>28.01333877314144</v>
      </c>
      <c r="N22" s="99">
        <f t="shared" si="3"/>
        <v>3.90465695615724</v>
      </c>
      <c r="O22" s="76">
        <f>VLOOKUP(G22,Prognostics!A:B,2,FALSE)</f>
        <v>4.576219219205477</v>
      </c>
      <c r="P22" s="105">
        <f t="shared" si="4"/>
        <v>0.8532495427164363</v>
      </c>
    </row>
    <row r="23" spans="1:16" ht="15" customHeight="1">
      <c r="A23" s="155">
        <v>22</v>
      </c>
      <c r="B23" s="43" t="s">
        <v>49</v>
      </c>
      <c r="C23" s="137" t="s">
        <v>470</v>
      </c>
      <c r="D23" s="41">
        <v>61</v>
      </c>
      <c r="E23" s="42">
        <f t="shared" si="5"/>
        <v>50</v>
      </c>
      <c r="F23" s="41" t="s">
        <v>449</v>
      </c>
      <c r="G23" s="69" t="str">
        <f t="shared" si="6"/>
        <v>M50</v>
      </c>
      <c r="H23" s="94">
        <v>0.04193287037037038</v>
      </c>
      <c r="I23" s="94">
        <v>0.05086805555555555</v>
      </c>
      <c r="J23" s="3">
        <v>28.05566481481219</v>
      </c>
      <c r="K23" s="121">
        <f t="shared" si="0"/>
        <v>0.008935185185185171</v>
      </c>
      <c r="L23" s="3">
        <f t="shared" si="1"/>
        <v>28.004796759256635</v>
      </c>
      <c r="M23" s="71">
        <f t="shared" si="2"/>
        <v>28.01373194444182</v>
      </c>
      <c r="N23" s="99">
        <f t="shared" si="3"/>
        <v>3.792859310930511</v>
      </c>
      <c r="O23" s="76">
        <f>VLOOKUP(G23,Prognostics!A:B,2,FALSE)</f>
        <v>4.558986446133296</v>
      </c>
      <c r="P23" s="105">
        <f t="shared" si="4"/>
        <v>0.8319523112746748</v>
      </c>
    </row>
    <row r="24" spans="1:16" ht="15" customHeight="1">
      <c r="A24" s="155">
        <v>12</v>
      </c>
      <c r="B24" s="41" t="s">
        <v>34</v>
      </c>
      <c r="C24" s="137" t="s">
        <v>470</v>
      </c>
      <c r="D24" s="42">
        <v>60</v>
      </c>
      <c r="E24" s="42">
        <f t="shared" si="5"/>
        <v>51</v>
      </c>
      <c r="F24" s="41" t="s">
        <v>449</v>
      </c>
      <c r="G24" s="69" t="str">
        <f t="shared" si="6"/>
        <v>M51</v>
      </c>
      <c r="H24" s="94">
        <v>0.03913194444444445</v>
      </c>
      <c r="I24" s="94">
        <v>0.04822916666666666</v>
      </c>
      <c r="J24" s="3">
        <v>28.05313449073583</v>
      </c>
      <c r="K24" s="121">
        <f t="shared" si="0"/>
        <v>0.009097222222222215</v>
      </c>
      <c r="L24" s="3">
        <f t="shared" si="1"/>
        <v>28.004905324069163</v>
      </c>
      <c r="M24" s="71">
        <f t="shared" si="2"/>
        <v>28.014002546291383</v>
      </c>
      <c r="N24" s="99">
        <f t="shared" si="3"/>
        <v>3.719561588979259</v>
      </c>
      <c r="O24" s="76">
        <f>VLOOKUP(G24,Prognostics!A:B,2,FALSE)</f>
        <v>4.539841650323237</v>
      </c>
      <c r="P24" s="105">
        <f t="shared" si="4"/>
        <v>0.8193152703276393</v>
      </c>
    </row>
    <row r="25" spans="1:16" ht="15" customHeight="1">
      <c r="A25" s="155">
        <v>18</v>
      </c>
      <c r="B25" s="41" t="s">
        <v>36</v>
      </c>
      <c r="C25" s="137" t="s">
        <v>470</v>
      </c>
      <c r="D25" s="42">
        <v>60</v>
      </c>
      <c r="E25" s="42">
        <f t="shared" si="5"/>
        <v>51</v>
      </c>
      <c r="F25" s="41" t="s">
        <v>449</v>
      </c>
      <c r="G25" s="69" t="str">
        <f t="shared" si="6"/>
        <v>M51</v>
      </c>
      <c r="H25" s="94">
        <v>0.040844907407407406</v>
      </c>
      <c r="I25" s="94">
        <v>0.050277777777777775</v>
      </c>
      <c r="J25" s="3">
        <v>28.055024189809046</v>
      </c>
      <c r="K25" s="121">
        <f t="shared" si="0"/>
        <v>0.00943287037037037</v>
      </c>
      <c r="L25" s="3">
        <f t="shared" si="1"/>
        <v>28.004746412031267</v>
      </c>
      <c r="M25" s="71">
        <f t="shared" si="2"/>
        <v>28.01417928240164</v>
      </c>
      <c r="N25" s="99">
        <f t="shared" si="3"/>
        <v>3.6731995215297313</v>
      </c>
      <c r="O25" s="76">
        <f>VLOOKUP(G25,Prognostics!A:B,2,FALSE)</f>
        <v>4.539841650323237</v>
      </c>
      <c r="P25" s="105">
        <f t="shared" si="4"/>
        <v>0.8091030050063969</v>
      </c>
    </row>
    <row r="26" spans="1:16" ht="15" customHeight="1">
      <c r="A26" s="155">
        <v>15</v>
      </c>
      <c r="B26" s="43" t="s">
        <v>455</v>
      </c>
      <c r="C26" s="137" t="s">
        <v>470</v>
      </c>
      <c r="D26" s="41">
        <v>59</v>
      </c>
      <c r="E26" s="42">
        <f t="shared" si="5"/>
        <v>52</v>
      </c>
      <c r="F26" s="41" t="s">
        <v>449</v>
      </c>
      <c r="G26" s="69" t="str">
        <f t="shared" si="6"/>
        <v>M52</v>
      </c>
      <c r="H26" s="94">
        <v>0.03998842592592593</v>
      </c>
      <c r="I26" s="94">
        <v>0.04961805555555556</v>
      </c>
      <c r="J26" s="3">
        <v>28.054868749997695</v>
      </c>
      <c r="K26" s="121">
        <f t="shared" si="0"/>
        <v>0.009629629629629634</v>
      </c>
      <c r="L26" s="3">
        <f t="shared" si="1"/>
        <v>28.00525069444214</v>
      </c>
      <c r="M26" s="71">
        <f t="shared" si="2"/>
        <v>28.01488032407177</v>
      </c>
      <c r="N26" s="99">
        <f t="shared" si="3"/>
        <v>3.500147784559908</v>
      </c>
      <c r="O26" s="76">
        <f>VLOOKUP(G26,Prognostics!A:B,2,FALSE)</f>
        <v>4.520918288922846</v>
      </c>
      <c r="P26" s="105">
        <f t="shared" si="4"/>
        <v>0.7742116890579444</v>
      </c>
    </row>
    <row r="27" spans="1:16" ht="15" customHeight="1">
      <c r="A27" s="155">
        <v>61</v>
      </c>
      <c r="B27" s="41" t="s">
        <v>5</v>
      </c>
      <c r="C27" s="137" t="s">
        <v>470</v>
      </c>
      <c r="D27" s="41">
        <v>60</v>
      </c>
      <c r="E27" s="42">
        <f t="shared" si="5"/>
        <v>51</v>
      </c>
      <c r="F27" s="41" t="s">
        <v>449</v>
      </c>
      <c r="G27" s="69" t="str">
        <f t="shared" si="6"/>
        <v>M51</v>
      </c>
      <c r="H27" s="94">
        <v>0.05143518518518519</v>
      </c>
      <c r="I27" s="94">
        <v>0.06158564814814815</v>
      </c>
      <c r="J27" s="3">
        <v>28.06690358796186</v>
      </c>
      <c r="K27" s="121">
        <f t="shared" si="0"/>
        <v>0.010150462962962965</v>
      </c>
      <c r="L27" s="3">
        <f t="shared" si="1"/>
        <v>28.00531793981371</v>
      </c>
      <c r="M27" s="71">
        <f t="shared" si="2"/>
        <v>28.015468402776676</v>
      </c>
      <c r="N27" s="99">
        <f t="shared" si="3"/>
        <v>3.3670789470174753</v>
      </c>
      <c r="O27" s="76">
        <f>VLOOKUP(G27,Prognostics!A:B,2,FALSE)</f>
        <v>4.539841650323237</v>
      </c>
      <c r="P27" s="105">
        <f t="shared" si="4"/>
        <v>0.7416732138174332</v>
      </c>
    </row>
    <row r="28" spans="1:16" ht="15" customHeight="1">
      <c r="A28" s="155">
        <v>46</v>
      </c>
      <c r="B28" s="41" t="s">
        <v>10</v>
      </c>
      <c r="C28" s="137" t="s">
        <v>470</v>
      </c>
      <c r="D28" s="42">
        <v>64</v>
      </c>
      <c r="E28" s="42">
        <f t="shared" si="5"/>
        <v>47</v>
      </c>
      <c r="F28" s="41" t="s">
        <v>449</v>
      </c>
      <c r="G28" s="69" t="str">
        <f t="shared" si="6"/>
        <v>M47</v>
      </c>
      <c r="H28" s="94">
        <v>0.04699074074074074</v>
      </c>
      <c r="I28" s="94">
        <v>0.05703703703703703</v>
      </c>
      <c r="J28" s="3">
        <v>28.062266550921777</v>
      </c>
      <c r="K28" s="121">
        <f t="shared" si="0"/>
        <v>0.01004629629629629</v>
      </c>
      <c r="L28" s="3">
        <f t="shared" si="1"/>
        <v>28.00522951388474</v>
      </c>
      <c r="M28" s="71">
        <f t="shared" si="2"/>
        <v>28.015275810181038</v>
      </c>
      <c r="N28" s="99">
        <f t="shared" si="3"/>
        <v>3.4095300161549353</v>
      </c>
      <c r="O28" s="76">
        <f>VLOOKUP(G28,Prognostics!A:B,2,FALSE)</f>
        <v>4.611291207651054</v>
      </c>
      <c r="P28" s="105">
        <f t="shared" si="4"/>
        <v>0.7393872697733431</v>
      </c>
    </row>
    <row r="29" spans="1:16" ht="15" customHeight="1">
      <c r="A29" s="156">
        <v>65</v>
      </c>
      <c r="B29" s="39" t="s">
        <v>12</v>
      </c>
      <c r="C29" s="138" t="s">
        <v>470</v>
      </c>
      <c r="D29" s="39">
        <v>61</v>
      </c>
      <c r="E29" s="40">
        <f t="shared" si="5"/>
        <v>50</v>
      </c>
      <c r="F29" s="39" t="s">
        <v>449</v>
      </c>
      <c r="G29" s="81" t="str">
        <f t="shared" si="6"/>
        <v>M50</v>
      </c>
      <c r="H29" s="95">
        <v>0.05237268518518518</v>
      </c>
      <c r="I29" s="95">
        <v>0.06296296296296296</v>
      </c>
      <c r="J29" s="79">
        <v>28.06852789351251</v>
      </c>
      <c r="K29" s="123">
        <f t="shared" si="0"/>
        <v>0.010590277777777775</v>
      </c>
      <c r="L29" s="79">
        <f t="shared" si="1"/>
        <v>28.005564930549546</v>
      </c>
      <c r="M29" s="80">
        <f t="shared" si="2"/>
        <v>28.016155208327323</v>
      </c>
      <c r="N29" s="100">
        <f t="shared" si="3"/>
        <v>3.223934490850619</v>
      </c>
      <c r="O29" s="78">
        <f>VLOOKUP(G29,Prognostics!A:B,2,FALSE)</f>
        <v>4.558986446133296</v>
      </c>
      <c r="P29" s="106">
        <f t="shared" si="4"/>
        <v>0.7071603587646108</v>
      </c>
    </row>
    <row r="30" spans="1:16" ht="15" customHeight="1">
      <c r="A30" s="157">
        <v>6</v>
      </c>
      <c r="B30" s="30" t="s">
        <v>43</v>
      </c>
      <c r="C30" s="139" t="s">
        <v>470</v>
      </c>
      <c r="D30" s="30">
        <v>56</v>
      </c>
      <c r="E30" s="31">
        <f t="shared" si="5"/>
        <v>55</v>
      </c>
      <c r="F30" s="30" t="s">
        <v>447</v>
      </c>
      <c r="G30" s="69" t="str">
        <f t="shared" si="6"/>
        <v>M55</v>
      </c>
      <c r="H30" s="94">
        <v>0.037245370370370366</v>
      </c>
      <c r="I30" s="94">
        <v>0.04582175925925926</v>
      </c>
      <c r="J30" s="3">
        <v>28.050251041662705</v>
      </c>
      <c r="K30" s="121">
        <f t="shared" si="0"/>
        <v>0.008576388888888897</v>
      </c>
      <c r="L30" s="3">
        <f t="shared" si="1"/>
        <v>28.004429282403446</v>
      </c>
      <c r="M30" s="71">
        <f t="shared" si="2"/>
        <v>28.013005671292333</v>
      </c>
      <c r="N30" s="99">
        <f t="shared" si="3"/>
        <v>4.0046632090444545</v>
      </c>
      <c r="O30" s="76">
        <f>VLOOKUP(G30,Prognostics!A:B,2,FALSE)</f>
        <v>4.465621413547802</v>
      </c>
      <c r="P30" s="105">
        <f t="shared" si="4"/>
        <v>0.8967762463909519</v>
      </c>
    </row>
    <row r="31" spans="1:16" ht="15" customHeight="1">
      <c r="A31" s="157">
        <v>4</v>
      </c>
      <c r="B31" s="30" t="s">
        <v>42</v>
      </c>
      <c r="C31" s="139" t="s">
        <v>470</v>
      </c>
      <c r="D31" s="30">
        <v>58</v>
      </c>
      <c r="E31" s="31">
        <f t="shared" si="5"/>
        <v>53</v>
      </c>
      <c r="F31" s="30" t="s">
        <v>447</v>
      </c>
      <c r="G31" s="69" t="str">
        <f t="shared" si="6"/>
        <v>M53</v>
      </c>
      <c r="H31" s="94">
        <v>0.036585648148148145</v>
      </c>
      <c r="I31" s="94">
        <v>0.045092592592592594</v>
      </c>
      <c r="J31" s="3">
        <v>28.049486921292555</v>
      </c>
      <c r="K31" s="121">
        <f t="shared" si="0"/>
        <v>0.008506944444444449</v>
      </c>
      <c r="L31" s="3">
        <f t="shared" si="1"/>
        <v>28.004394328699963</v>
      </c>
      <c r="M31" s="71">
        <f t="shared" si="2"/>
        <v>28.012901273144408</v>
      </c>
      <c r="N31" s="99">
        <f t="shared" si="3"/>
        <v>4.0370692683077865</v>
      </c>
      <c r="O31" s="76">
        <f>VLOOKUP(G31,Prognostics!A:B,2,FALSE)</f>
        <v>4.502253377815596</v>
      </c>
      <c r="P31" s="105">
        <f t="shared" si="4"/>
        <v>0.8966774922531109</v>
      </c>
    </row>
    <row r="32" spans="1:16" ht="15" customHeight="1">
      <c r="A32" s="157">
        <v>8</v>
      </c>
      <c r="B32" s="30" t="s">
        <v>45</v>
      </c>
      <c r="C32" s="139" t="s">
        <v>470</v>
      </c>
      <c r="D32" s="30">
        <v>58</v>
      </c>
      <c r="E32" s="31">
        <f t="shared" si="5"/>
        <v>53</v>
      </c>
      <c r="F32" s="30" t="s">
        <v>447</v>
      </c>
      <c r="G32" s="69" t="str">
        <f t="shared" si="6"/>
        <v>M53</v>
      </c>
      <c r="H32" s="94">
        <v>0.037905092592592594</v>
      </c>
      <c r="I32" s="94">
        <v>0.04663194444444444</v>
      </c>
      <c r="J32" s="3">
        <v>28.051437268513837</v>
      </c>
      <c r="K32" s="121">
        <f t="shared" si="0"/>
        <v>0.008726851851851847</v>
      </c>
      <c r="L32" s="3">
        <f t="shared" si="1"/>
        <v>28.00480532406939</v>
      </c>
      <c r="M32" s="71">
        <f t="shared" si="2"/>
        <v>28.013532175921245</v>
      </c>
      <c r="N32" s="99">
        <f t="shared" si="3"/>
        <v>3.848851333033856</v>
      </c>
      <c r="O32" s="76">
        <f>VLOOKUP(G32,Prognostics!A:B,2,FALSE)</f>
        <v>4.502253377815596</v>
      </c>
      <c r="P32" s="105">
        <f t="shared" si="4"/>
        <v>0.8548722184314829</v>
      </c>
    </row>
    <row r="33" spans="1:16" ht="15" customHeight="1">
      <c r="A33" s="157">
        <v>24</v>
      </c>
      <c r="B33" s="30" t="s">
        <v>50</v>
      </c>
      <c r="C33" s="139" t="s">
        <v>470</v>
      </c>
      <c r="D33" s="31">
        <v>54</v>
      </c>
      <c r="E33" s="31">
        <f t="shared" si="5"/>
        <v>57</v>
      </c>
      <c r="F33" s="30" t="s">
        <v>447</v>
      </c>
      <c r="G33" s="69" t="str">
        <f t="shared" si="6"/>
        <v>M57</v>
      </c>
      <c r="H33" s="94">
        <v>0.04248842592592592</v>
      </c>
      <c r="I33" s="94">
        <v>0.051666666666666666</v>
      </c>
      <c r="J33" s="3">
        <v>28.056406597221212</v>
      </c>
      <c r="K33" s="121">
        <f t="shared" si="0"/>
        <v>0.009178240740740744</v>
      </c>
      <c r="L33" s="3">
        <f t="shared" si="1"/>
        <v>28.004739930554546</v>
      </c>
      <c r="M33" s="71">
        <f t="shared" si="2"/>
        <v>28.013918171295288</v>
      </c>
      <c r="N33" s="99">
        <f t="shared" si="3"/>
        <v>3.7421103842117267</v>
      </c>
      <c r="O33" s="76">
        <f>VLOOKUP(G33,Prognostics!A:B,2,FALSE)</f>
        <v>4.429914325456945</v>
      </c>
      <c r="P33" s="105">
        <f t="shared" si="4"/>
        <v>0.8447365139111869</v>
      </c>
    </row>
    <row r="34" spans="1:16" ht="15" customHeight="1">
      <c r="A34" s="157">
        <v>33</v>
      </c>
      <c r="B34" s="30" t="s">
        <v>22</v>
      </c>
      <c r="C34" s="139" t="s">
        <v>470</v>
      </c>
      <c r="D34" s="31">
        <v>52</v>
      </c>
      <c r="E34" s="31">
        <f t="shared" si="5"/>
        <v>59</v>
      </c>
      <c r="F34" s="30" t="s">
        <v>447</v>
      </c>
      <c r="G34" s="69" t="str">
        <f t="shared" si="6"/>
        <v>M59</v>
      </c>
      <c r="H34" s="94">
        <v>0.0446875</v>
      </c>
      <c r="I34" s="94">
        <v>0.054062500000000006</v>
      </c>
      <c r="J34" s="3">
        <v>28.058924074066454</v>
      </c>
      <c r="K34" s="121">
        <f aca="true" t="shared" si="7" ref="K34:K65">I34-H34</f>
        <v>0.009375000000000008</v>
      </c>
      <c r="L34" s="3">
        <f aca="true" t="shared" si="8" ref="L34:L65">J34-I34</f>
        <v>28.004861574066453</v>
      </c>
      <c r="M34" s="71">
        <f aca="true" t="shared" si="9" ref="M34:M65">J34-H34</f>
        <v>28.014236574066455</v>
      </c>
      <c r="N34" s="99">
        <f aca="true" t="shared" si="10" ref="N34:N65">4500/((M34-28)*24*60*60)</f>
        <v>3.6584176143932203</v>
      </c>
      <c r="O34" s="76">
        <f>VLOOKUP(G34,Prognostics!A:B,2,FALSE)</f>
        <v>4.39506346471643</v>
      </c>
      <c r="P34" s="105">
        <f aca="true" t="shared" si="11" ref="P34:P65">N34/O34</f>
        <v>0.8323924429676607</v>
      </c>
    </row>
    <row r="35" spans="1:16" ht="15" customHeight="1">
      <c r="A35" s="157">
        <v>25</v>
      </c>
      <c r="B35" s="30" t="s">
        <v>51</v>
      </c>
      <c r="C35" s="139" t="s">
        <v>470</v>
      </c>
      <c r="D35" s="30">
        <v>52</v>
      </c>
      <c r="E35" s="31">
        <f t="shared" si="5"/>
        <v>59</v>
      </c>
      <c r="F35" s="30" t="s">
        <v>447</v>
      </c>
      <c r="G35" s="69" t="str">
        <f t="shared" si="6"/>
        <v>M59</v>
      </c>
      <c r="H35" s="94">
        <v>0.04270833333333333</v>
      </c>
      <c r="I35" s="94">
        <v>0.05201388888888889</v>
      </c>
      <c r="J35" s="3">
        <v>28.056978009255545</v>
      </c>
      <c r="K35" s="121">
        <f t="shared" si="7"/>
        <v>0.00930555555555556</v>
      </c>
      <c r="L35" s="3">
        <f t="shared" si="8"/>
        <v>28.004964120366655</v>
      </c>
      <c r="M35" s="71">
        <f t="shared" si="9"/>
        <v>28.01426967592221</v>
      </c>
      <c r="N35" s="99">
        <f t="shared" si="10"/>
        <v>3.649931057807982</v>
      </c>
      <c r="O35" s="76">
        <f>VLOOKUP(G35,Prognostics!A:B,2,FALSE)</f>
        <v>4.39506346471643</v>
      </c>
      <c r="P35" s="105">
        <f t="shared" si="11"/>
        <v>0.8304615137209346</v>
      </c>
    </row>
    <row r="36" spans="1:16" ht="15" customHeight="1">
      <c r="A36" s="157">
        <v>21</v>
      </c>
      <c r="B36" s="30" t="s">
        <v>17</v>
      </c>
      <c r="C36" s="139" t="s">
        <v>470</v>
      </c>
      <c r="D36" s="31">
        <v>54</v>
      </c>
      <c r="E36" s="31">
        <f t="shared" si="5"/>
        <v>57</v>
      </c>
      <c r="F36" s="30" t="s">
        <v>447</v>
      </c>
      <c r="G36" s="69" t="str">
        <f t="shared" si="6"/>
        <v>M57</v>
      </c>
      <c r="H36" s="94">
        <v>0.041666666666666664</v>
      </c>
      <c r="I36" s="94">
        <v>0.05096064814814815</v>
      </c>
      <c r="J36" s="3">
        <v>28.055918865735293</v>
      </c>
      <c r="K36" s="121">
        <f t="shared" si="7"/>
        <v>0.009293981481481486</v>
      </c>
      <c r="L36" s="3">
        <f t="shared" si="8"/>
        <v>28.004958217587145</v>
      </c>
      <c r="M36" s="71">
        <f t="shared" si="9"/>
        <v>28.014252199068626</v>
      </c>
      <c r="N36" s="99">
        <f t="shared" si="10"/>
        <v>3.6544068099629947</v>
      </c>
      <c r="O36" s="76">
        <f>VLOOKUP(G36,Prognostics!A:B,2,FALSE)</f>
        <v>4.429914325456945</v>
      </c>
      <c r="P36" s="105">
        <f t="shared" si="11"/>
        <v>0.8249384844674266</v>
      </c>
    </row>
    <row r="37" spans="1:16" ht="15" customHeight="1">
      <c r="A37" s="157">
        <v>34</v>
      </c>
      <c r="B37" s="30" t="s">
        <v>57</v>
      </c>
      <c r="C37" s="139" t="s">
        <v>470</v>
      </c>
      <c r="D37" s="31"/>
      <c r="E37" s="31">
        <v>55</v>
      </c>
      <c r="F37" s="30" t="s">
        <v>447</v>
      </c>
      <c r="G37" s="69" t="str">
        <f t="shared" si="6"/>
        <v>M55</v>
      </c>
      <c r="H37" s="94">
        <v>0.045023148148148145</v>
      </c>
      <c r="I37" s="94">
        <v>0.05440972222222223</v>
      </c>
      <c r="J37" s="3">
        <v>28.0592046296224</v>
      </c>
      <c r="K37" s="121">
        <f t="shared" si="7"/>
        <v>0.009386574074074082</v>
      </c>
      <c r="L37" s="3">
        <f t="shared" si="8"/>
        <v>28.00479490740018</v>
      </c>
      <c r="M37" s="71">
        <f t="shared" si="9"/>
        <v>28.014181481474253</v>
      </c>
      <c r="N37" s="99">
        <f t="shared" si="10"/>
        <v>3.672629931357457</v>
      </c>
      <c r="O37" s="76">
        <f>VLOOKUP(G37,Prognostics!A:B,2,FALSE)</f>
        <v>4.465621413547802</v>
      </c>
      <c r="P37" s="105">
        <f t="shared" si="11"/>
        <v>0.8224230384186695</v>
      </c>
    </row>
    <row r="38" spans="1:16" ht="15" customHeight="1">
      <c r="A38" s="157">
        <v>32</v>
      </c>
      <c r="B38" s="30" t="s">
        <v>56</v>
      </c>
      <c r="C38" s="139" t="s">
        <v>470</v>
      </c>
      <c r="D38" s="30">
        <v>56</v>
      </c>
      <c r="E38" s="31">
        <f aca="true" t="shared" si="12" ref="E38:E57">111-D38</f>
        <v>55</v>
      </c>
      <c r="F38" s="30" t="s">
        <v>447</v>
      </c>
      <c r="G38" s="69" t="str">
        <f t="shared" si="6"/>
        <v>M55</v>
      </c>
      <c r="H38" s="94">
        <v>0.04438657407407407</v>
      </c>
      <c r="I38" s="94">
        <v>0.05371527777777777</v>
      </c>
      <c r="J38" s="3">
        <v>28.058584490732756</v>
      </c>
      <c r="K38" s="121">
        <f t="shared" si="7"/>
        <v>0.0093287037037037</v>
      </c>
      <c r="L38" s="3">
        <f t="shared" si="8"/>
        <v>28.00486921295498</v>
      </c>
      <c r="M38" s="71">
        <f t="shared" si="9"/>
        <v>28.01419791665868</v>
      </c>
      <c r="N38" s="99">
        <f t="shared" si="10"/>
        <v>3.668378578732468</v>
      </c>
      <c r="O38" s="76">
        <f>VLOOKUP(G38,Prognostics!A:B,2,FALSE)</f>
        <v>4.465621413547802</v>
      </c>
      <c r="P38" s="105">
        <f t="shared" si="11"/>
        <v>0.8214710202712978</v>
      </c>
    </row>
    <row r="39" spans="1:16" ht="15" customHeight="1">
      <c r="A39" s="157">
        <v>48</v>
      </c>
      <c r="B39" s="30" t="s">
        <v>29</v>
      </c>
      <c r="C39" s="139" t="s">
        <v>470</v>
      </c>
      <c r="D39" s="31">
        <v>56</v>
      </c>
      <c r="E39" s="31">
        <f t="shared" si="12"/>
        <v>55</v>
      </c>
      <c r="F39" s="30" t="s">
        <v>447</v>
      </c>
      <c r="G39" s="69" t="str">
        <f t="shared" si="6"/>
        <v>M55</v>
      </c>
      <c r="H39" s="94">
        <v>0.047245370370370375</v>
      </c>
      <c r="I39" s="94">
        <v>0.0571875</v>
      </c>
      <c r="J39" s="3">
        <v>28.062304050923558</v>
      </c>
      <c r="K39" s="121">
        <f t="shared" si="7"/>
        <v>0.009942129629629627</v>
      </c>
      <c r="L39" s="3">
        <f t="shared" si="8"/>
        <v>28.005116550923557</v>
      </c>
      <c r="M39" s="71">
        <f t="shared" si="9"/>
        <v>28.01505868055319</v>
      </c>
      <c r="N39" s="99">
        <f t="shared" si="10"/>
        <v>3.458691692766175</v>
      </c>
      <c r="O39" s="76">
        <f>VLOOKUP(G39,Prognostics!A:B,2,FALSE)</f>
        <v>4.465621413547802</v>
      </c>
      <c r="P39" s="105">
        <f t="shared" si="11"/>
        <v>0.7745152068362079</v>
      </c>
    </row>
    <row r="40" spans="1:16" ht="15" customHeight="1">
      <c r="A40" s="157">
        <v>59</v>
      </c>
      <c r="B40" s="30" t="s">
        <v>19</v>
      </c>
      <c r="C40" s="139" t="s">
        <v>470</v>
      </c>
      <c r="D40" s="31">
        <v>56</v>
      </c>
      <c r="E40" s="31">
        <f t="shared" si="12"/>
        <v>55</v>
      </c>
      <c r="F40" s="30" t="s">
        <v>447</v>
      </c>
      <c r="G40" s="69" t="str">
        <f t="shared" si="6"/>
        <v>M55</v>
      </c>
      <c r="H40" s="94">
        <v>0.05071759259259259</v>
      </c>
      <c r="I40" s="94">
        <v>0.060787037037037035</v>
      </c>
      <c r="J40" s="3">
        <v>28.06616759258759</v>
      </c>
      <c r="K40" s="121">
        <f t="shared" si="7"/>
        <v>0.010069444444444443</v>
      </c>
      <c r="L40" s="3">
        <f t="shared" si="8"/>
        <v>28.005380555550552</v>
      </c>
      <c r="M40" s="71">
        <f t="shared" si="9"/>
        <v>28.015449999994996</v>
      </c>
      <c r="N40" s="99">
        <f t="shared" si="10"/>
        <v>3.3710895372300245</v>
      </c>
      <c r="O40" s="76">
        <f>VLOOKUP(G40,Prognostics!A:B,2,FALSE)</f>
        <v>4.465621413547802</v>
      </c>
      <c r="P40" s="105">
        <f t="shared" si="11"/>
        <v>0.7548981933405311</v>
      </c>
    </row>
    <row r="41" spans="1:16" ht="15" customHeight="1">
      <c r="A41" s="158">
        <v>10</v>
      </c>
      <c r="B41" s="54" t="s">
        <v>46</v>
      </c>
      <c r="C41" s="140" t="s">
        <v>470</v>
      </c>
      <c r="D41" s="50">
        <v>51</v>
      </c>
      <c r="E41" s="51">
        <f t="shared" si="12"/>
        <v>60</v>
      </c>
      <c r="F41" s="50" t="s">
        <v>450</v>
      </c>
      <c r="G41" s="129" t="str">
        <f t="shared" si="6"/>
        <v>M60</v>
      </c>
      <c r="H41" s="93">
        <v>0.03850694444444445</v>
      </c>
      <c r="I41" s="93">
        <v>0.04729166666666667</v>
      </c>
      <c r="J41" s="74">
        <v>28.052030092585483</v>
      </c>
      <c r="K41" s="122">
        <f t="shared" si="7"/>
        <v>0.008784722222222222</v>
      </c>
      <c r="L41" s="74">
        <f t="shared" si="8"/>
        <v>28.004738425918816</v>
      </c>
      <c r="M41" s="75">
        <f t="shared" si="9"/>
        <v>28.013523148141037</v>
      </c>
      <c r="N41" s="101">
        <f t="shared" si="10"/>
        <v>3.8514207483451655</v>
      </c>
      <c r="O41" s="73">
        <f>VLOOKUP(G41,Prognostics!A:B,2,FALSE)</f>
        <v>4.377977024376576</v>
      </c>
      <c r="P41" s="107">
        <f t="shared" si="11"/>
        <v>0.8797261216540093</v>
      </c>
    </row>
    <row r="42" spans="1:16" ht="15" customHeight="1">
      <c r="A42" s="159">
        <v>23</v>
      </c>
      <c r="B42" s="35" t="s">
        <v>37</v>
      </c>
      <c r="C42" s="141" t="s">
        <v>470</v>
      </c>
      <c r="D42" s="36">
        <v>43</v>
      </c>
      <c r="E42" s="36">
        <f t="shared" si="12"/>
        <v>68</v>
      </c>
      <c r="F42" s="35" t="s">
        <v>450</v>
      </c>
      <c r="G42" s="69" t="str">
        <f t="shared" si="6"/>
        <v>M68</v>
      </c>
      <c r="H42" s="94">
        <v>0.042222222222222223</v>
      </c>
      <c r="I42" s="94">
        <v>0.05136574074074074</v>
      </c>
      <c r="J42" s="3">
        <v>28.056252199072333</v>
      </c>
      <c r="K42" s="121">
        <f t="shared" si="7"/>
        <v>0.009143518518518516</v>
      </c>
      <c r="L42" s="3">
        <f t="shared" si="8"/>
        <v>28.00488645833159</v>
      </c>
      <c r="M42" s="71">
        <f t="shared" si="9"/>
        <v>28.01402997685011</v>
      </c>
      <c r="N42" s="99">
        <f t="shared" si="10"/>
        <v>3.7122893280413183</v>
      </c>
      <c r="O42" s="76">
        <f>VLOOKUP(G42,Prognostics!A:B,2,FALSE)</f>
        <v>4.248395168725014</v>
      </c>
      <c r="P42" s="105">
        <f t="shared" si="11"/>
        <v>0.8738097989023497</v>
      </c>
    </row>
    <row r="43" spans="1:16" ht="15" customHeight="1">
      <c r="A43" s="159">
        <v>37</v>
      </c>
      <c r="B43" s="35" t="s">
        <v>1</v>
      </c>
      <c r="C43" s="141" t="s">
        <v>470</v>
      </c>
      <c r="D43" s="36">
        <v>46</v>
      </c>
      <c r="E43" s="36">
        <f t="shared" si="12"/>
        <v>65</v>
      </c>
      <c r="F43" s="35" t="s">
        <v>450</v>
      </c>
      <c r="G43" s="69" t="str">
        <f t="shared" si="6"/>
        <v>M65</v>
      </c>
      <c r="H43" s="94">
        <v>0.0453587962962963</v>
      </c>
      <c r="I43" s="94">
        <v>0.05484953703703704</v>
      </c>
      <c r="J43" s="3">
        <v>28.059769444436824</v>
      </c>
      <c r="K43" s="121">
        <f t="shared" si="7"/>
        <v>0.009490740740740737</v>
      </c>
      <c r="L43" s="3">
        <f t="shared" si="8"/>
        <v>28.00491990739979</v>
      </c>
      <c r="M43" s="71">
        <f t="shared" si="9"/>
        <v>28.01441064814053</v>
      </c>
      <c r="N43" s="99">
        <f t="shared" si="10"/>
        <v>3.6142255938406107</v>
      </c>
      <c r="O43" s="76">
        <f>VLOOKUP(G43,Prognostics!A:B,2,FALSE)</f>
        <v>4.29553264604811</v>
      </c>
      <c r="P43" s="105">
        <f t="shared" si="11"/>
        <v>0.8413917182460942</v>
      </c>
    </row>
    <row r="44" spans="1:16" ht="15" customHeight="1">
      <c r="A44" s="159">
        <v>30</v>
      </c>
      <c r="B44" s="35" t="s">
        <v>54</v>
      </c>
      <c r="C44" s="141" t="s">
        <v>470</v>
      </c>
      <c r="D44" s="35">
        <v>51</v>
      </c>
      <c r="E44" s="36">
        <f t="shared" si="12"/>
        <v>60</v>
      </c>
      <c r="F44" s="35" t="s">
        <v>450</v>
      </c>
      <c r="G44" s="69" t="str">
        <f t="shared" si="6"/>
        <v>M60</v>
      </c>
      <c r="H44" s="94">
        <v>0.043854166666666666</v>
      </c>
      <c r="I44" s="94">
        <v>0.05309027777777778</v>
      </c>
      <c r="J44" s="3">
        <v>28.05800057869783</v>
      </c>
      <c r="K44" s="121">
        <f t="shared" si="7"/>
        <v>0.009236111111111112</v>
      </c>
      <c r="L44" s="3">
        <f t="shared" si="8"/>
        <v>28.004910300920052</v>
      </c>
      <c r="M44" s="71">
        <f t="shared" si="9"/>
        <v>28.014146412031163</v>
      </c>
      <c r="N44" s="99">
        <f t="shared" si="10"/>
        <v>3.6817345075626795</v>
      </c>
      <c r="O44" s="76">
        <f>VLOOKUP(G44,Prognostics!A:B,2,FALSE)</f>
        <v>4.377977024376576</v>
      </c>
      <c r="P44" s="105">
        <f t="shared" si="11"/>
        <v>0.840967069279437</v>
      </c>
    </row>
    <row r="45" spans="1:16" ht="15" customHeight="1">
      <c r="A45" s="159">
        <v>40</v>
      </c>
      <c r="B45" s="35" t="s">
        <v>32</v>
      </c>
      <c r="C45" s="141" t="s">
        <v>470</v>
      </c>
      <c r="D45" s="36">
        <v>49</v>
      </c>
      <c r="E45" s="36">
        <f t="shared" si="12"/>
        <v>62</v>
      </c>
      <c r="F45" s="35" t="s">
        <v>450</v>
      </c>
      <c r="G45" s="69" t="str">
        <f t="shared" si="6"/>
        <v>M62</v>
      </c>
      <c r="H45" s="94">
        <v>0.0459375</v>
      </c>
      <c r="I45" s="94">
        <v>0.05542824074074074</v>
      </c>
      <c r="J45" s="3">
        <v>28.060260185178777</v>
      </c>
      <c r="K45" s="121">
        <f t="shared" si="7"/>
        <v>0.009490740740740744</v>
      </c>
      <c r="L45" s="3">
        <f t="shared" si="8"/>
        <v>28.004831944438035</v>
      </c>
      <c r="M45" s="71">
        <f t="shared" si="9"/>
        <v>28.014322685178776</v>
      </c>
      <c r="N45" s="99">
        <f t="shared" si="10"/>
        <v>3.63642240845405</v>
      </c>
      <c r="O45" s="76">
        <f>VLOOKUP(G45,Prognostics!A:B,2,FALSE)</f>
        <v>4.3444072273558625</v>
      </c>
      <c r="P45" s="105">
        <f t="shared" si="11"/>
        <v>0.8370353464003619</v>
      </c>
    </row>
    <row r="46" spans="1:16" ht="15" customHeight="1">
      <c r="A46" s="159">
        <v>31</v>
      </c>
      <c r="B46" s="35" t="s">
        <v>55</v>
      </c>
      <c r="C46" s="141" t="s">
        <v>470</v>
      </c>
      <c r="D46" s="36">
        <v>51</v>
      </c>
      <c r="E46" s="36">
        <f t="shared" si="12"/>
        <v>60</v>
      </c>
      <c r="F46" s="35" t="s">
        <v>450</v>
      </c>
      <c r="G46" s="69" t="str">
        <f t="shared" si="6"/>
        <v>M60</v>
      </c>
      <c r="H46" s="94">
        <v>0.04414351851851852</v>
      </c>
      <c r="I46" s="94">
        <v>0.05346064814814815</v>
      </c>
      <c r="J46" s="3">
        <v>28.05838437499915</v>
      </c>
      <c r="K46" s="121">
        <f t="shared" si="7"/>
        <v>0.009317129629629634</v>
      </c>
      <c r="L46" s="3">
        <f t="shared" si="8"/>
        <v>28.004923726851</v>
      </c>
      <c r="M46" s="71">
        <f t="shared" si="9"/>
        <v>28.014240856480633</v>
      </c>
      <c r="N46" s="99">
        <f t="shared" si="10"/>
        <v>3.6573174797572174</v>
      </c>
      <c r="O46" s="76">
        <f>VLOOKUP(G46,Prognostics!A:B,2,FALSE)</f>
        <v>4.377977024376576</v>
      </c>
      <c r="P46" s="105">
        <f t="shared" si="11"/>
        <v>0.8353898294562246</v>
      </c>
    </row>
    <row r="47" spans="1:16" ht="15" customHeight="1">
      <c r="A47" s="159">
        <v>28</v>
      </c>
      <c r="B47" s="34" t="s">
        <v>53</v>
      </c>
      <c r="C47" s="141" t="s">
        <v>470</v>
      </c>
      <c r="D47" s="35">
        <v>48</v>
      </c>
      <c r="E47" s="36">
        <f t="shared" si="12"/>
        <v>63</v>
      </c>
      <c r="F47" s="35" t="s">
        <v>450</v>
      </c>
      <c r="G47" s="69" t="str">
        <f t="shared" si="6"/>
        <v>M63</v>
      </c>
      <c r="H47" s="94">
        <v>0.04356481481481481</v>
      </c>
      <c r="I47" s="94">
        <v>0.053043981481481484</v>
      </c>
      <c r="J47" s="3">
        <v>28.058032870365423</v>
      </c>
      <c r="K47" s="121">
        <f t="shared" si="7"/>
        <v>0.00947916666666667</v>
      </c>
      <c r="L47" s="3">
        <f t="shared" si="8"/>
        <v>28.004988888883943</v>
      </c>
      <c r="M47" s="71">
        <f t="shared" si="9"/>
        <v>28.01446805555061</v>
      </c>
      <c r="N47" s="99">
        <f t="shared" si="10"/>
        <v>3.599884804917193</v>
      </c>
      <c r="O47" s="76">
        <f>VLOOKUP(G47,Prognostics!A:B,2,FALSE)</f>
        <v>4.327917665694328</v>
      </c>
      <c r="P47" s="105">
        <f t="shared" si="11"/>
        <v>0.8317821832545568</v>
      </c>
    </row>
    <row r="48" spans="1:16" ht="15" customHeight="1">
      <c r="A48" s="159">
        <v>39</v>
      </c>
      <c r="B48" s="35" t="s">
        <v>58</v>
      </c>
      <c r="C48" s="141" t="s">
        <v>470</v>
      </c>
      <c r="D48" s="36">
        <v>45</v>
      </c>
      <c r="E48" s="36">
        <f t="shared" si="12"/>
        <v>66</v>
      </c>
      <c r="F48" s="35" t="s">
        <v>450</v>
      </c>
      <c r="G48" s="69" t="str">
        <f t="shared" si="6"/>
        <v>M66</v>
      </c>
      <c r="H48" s="94">
        <v>0.04564814814814815</v>
      </c>
      <c r="I48" s="94">
        <v>0.055324074074074074</v>
      </c>
      <c r="J48" s="3">
        <v>28.060373958331184</v>
      </c>
      <c r="K48" s="121">
        <f t="shared" si="7"/>
        <v>0.009675925925925921</v>
      </c>
      <c r="L48" s="3">
        <f t="shared" si="8"/>
        <v>28.005049884257108</v>
      </c>
      <c r="M48" s="71">
        <f t="shared" si="9"/>
        <v>28.014725810183034</v>
      </c>
      <c r="N48" s="99">
        <f t="shared" si="10"/>
        <v>3.5368738755943214</v>
      </c>
      <c r="O48" s="76">
        <f>VLOOKUP(G48,Prognostics!A:B,2,FALSE)</f>
        <v>4.279631095799542</v>
      </c>
      <c r="P48" s="105">
        <f t="shared" si="11"/>
        <v>0.8264436341407472</v>
      </c>
    </row>
    <row r="49" spans="1:16" ht="15" customHeight="1">
      <c r="A49" s="159">
        <v>41</v>
      </c>
      <c r="B49" s="35" t="s">
        <v>59</v>
      </c>
      <c r="C49" s="141" t="s">
        <v>470</v>
      </c>
      <c r="D49" s="35">
        <v>46</v>
      </c>
      <c r="E49" s="36">
        <f t="shared" si="12"/>
        <v>65</v>
      </c>
      <c r="F49" s="35" t="s">
        <v>450</v>
      </c>
      <c r="G49" s="69" t="str">
        <f t="shared" si="6"/>
        <v>M65</v>
      </c>
      <c r="H49" s="94">
        <v>0.046168981481481484</v>
      </c>
      <c r="I49" s="94">
        <v>0.055844907407407406</v>
      </c>
      <c r="J49" s="3">
        <v>28.06086122684792</v>
      </c>
      <c r="K49" s="121">
        <f t="shared" si="7"/>
        <v>0.009675925925925921</v>
      </c>
      <c r="L49" s="3">
        <f t="shared" si="8"/>
        <v>28.00501631944051</v>
      </c>
      <c r="M49" s="71">
        <f t="shared" si="9"/>
        <v>28.014692245366437</v>
      </c>
      <c r="N49" s="99">
        <f t="shared" si="10"/>
        <v>3.5449539559360925</v>
      </c>
      <c r="O49" s="76">
        <f>VLOOKUP(G49,Prognostics!A:B,2,FALSE)</f>
        <v>4.29553264604811</v>
      </c>
      <c r="P49" s="105">
        <f t="shared" si="11"/>
        <v>0.8252652809419224</v>
      </c>
    </row>
    <row r="50" spans="1:16" ht="15" customHeight="1">
      <c r="A50" s="159">
        <v>54</v>
      </c>
      <c r="B50" s="35" t="s">
        <v>3</v>
      </c>
      <c r="C50" s="141" t="s">
        <v>470</v>
      </c>
      <c r="D50" s="36">
        <v>43</v>
      </c>
      <c r="E50" s="36">
        <f t="shared" si="12"/>
        <v>68</v>
      </c>
      <c r="F50" s="35" t="s">
        <v>450</v>
      </c>
      <c r="G50" s="69" t="str">
        <f t="shared" si="6"/>
        <v>M68</v>
      </c>
      <c r="H50" s="94">
        <v>0.04891203703703704</v>
      </c>
      <c r="I50" s="94">
        <v>0.05893518518518518</v>
      </c>
      <c r="J50" s="3">
        <v>28.06425844907062</v>
      </c>
      <c r="K50" s="121">
        <f t="shared" si="7"/>
        <v>0.010023148148148142</v>
      </c>
      <c r="L50" s="3">
        <f t="shared" si="8"/>
        <v>28.005323263885437</v>
      </c>
      <c r="M50" s="71">
        <f t="shared" si="9"/>
        <v>28.015346412033583</v>
      </c>
      <c r="N50" s="99">
        <f t="shared" si="10"/>
        <v>3.3938443213538596</v>
      </c>
      <c r="O50" s="76">
        <f>VLOOKUP(G50,Prognostics!A:B,2,FALSE)</f>
        <v>4.248395168725014</v>
      </c>
      <c r="P50" s="105">
        <f t="shared" si="11"/>
        <v>0.7988532578932356</v>
      </c>
    </row>
    <row r="51" spans="1:16" ht="15" customHeight="1">
      <c r="A51" s="159">
        <v>49</v>
      </c>
      <c r="B51" s="34" t="s">
        <v>61</v>
      </c>
      <c r="C51" s="141" t="s">
        <v>470</v>
      </c>
      <c r="D51" s="35">
        <v>45</v>
      </c>
      <c r="E51" s="36">
        <f t="shared" si="12"/>
        <v>66</v>
      </c>
      <c r="F51" s="35" t="s">
        <v>450</v>
      </c>
      <c r="G51" s="69" t="str">
        <f t="shared" si="6"/>
        <v>M66</v>
      </c>
      <c r="H51" s="94">
        <v>0.0475462962962963</v>
      </c>
      <c r="I51" s="94">
        <v>0.0581712962962963</v>
      </c>
      <c r="J51" s="3">
        <v>28.063620717584854</v>
      </c>
      <c r="K51" s="121">
        <f t="shared" si="7"/>
        <v>0.010624999999999996</v>
      </c>
      <c r="L51" s="3">
        <f t="shared" si="8"/>
        <v>28.005449421288557</v>
      </c>
      <c r="M51" s="71">
        <f t="shared" si="9"/>
        <v>28.016074421288558</v>
      </c>
      <c r="N51" s="99">
        <f t="shared" si="10"/>
        <v>3.240137383384903</v>
      </c>
      <c r="O51" s="76">
        <f>VLOOKUP(G51,Prognostics!A:B,2,FALSE)</f>
        <v>4.279631095799542</v>
      </c>
      <c r="P51" s="105">
        <f t="shared" si="11"/>
        <v>0.7571067016886335</v>
      </c>
    </row>
    <row r="52" spans="1:16" ht="15" customHeight="1">
      <c r="A52" s="160">
        <v>62</v>
      </c>
      <c r="B52" s="46" t="s">
        <v>62</v>
      </c>
      <c r="C52" s="142" t="s">
        <v>470</v>
      </c>
      <c r="D52" s="46">
        <v>41</v>
      </c>
      <c r="E52" s="47">
        <f t="shared" si="12"/>
        <v>70</v>
      </c>
      <c r="F52" s="46" t="s">
        <v>450</v>
      </c>
      <c r="G52" s="81" t="str">
        <f t="shared" si="6"/>
        <v>M70</v>
      </c>
      <c r="H52" s="95">
        <v>0.051724537037037034</v>
      </c>
      <c r="I52" s="95">
        <v>0.062488425925925926</v>
      </c>
      <c r="J52" s="79">
        <v>28.0680629629569</v>
      </c>
      <c r="K52" s="123">
        <f t="shared" si="7"/>
        <v>0.010763888888888892</v>
      </c>
      <c r="L52" s="79">
        <f t="shared" si="8"/>
        <v>28.005574537030974</v>
      </c>
      <c r="M52" s="80">
        <f t="shared" si="9"/>
        <v>28.016338425919866</v>
      </c>
      <c r="N52" s="100">
        <f t="shared" si="10"/>
        <v>3.1877815885559424</v>
      </c>
      <c r="O52" s="78">
        <f>VLOOKUP(G52,Prognostics!A:B,2,FALSE)</f>
        <v>4.217896534997997</v>
      </c>
      <c r="P52" s="106">
        <f t="shared" si="11"/>
        <v>0.7557751979227856</v>
      </c>
    </row>
    <row r="53" spans="1:16" ht="15" customHeight="1">
      <c r="A53" s="161">
        <v>2</v>
      </c>
      <c r="B53" s="23" t="s">
        <v>40</v>
      </c>
      <c r="C53" s="70" t="s">
        <v>470</v>
      </c>
      <c r="D53" s="23">
        <v>70</v>
      </c>
      <c r="E53" s="24">
        <f t="shared" si="12"/>
        <v>41</v>
      </c>
      <c r="F53" s="23" t="s">
        <v>446</v>
      </c>
      <c r="G53" s="69" t="s">
        <v>65</v>
      </c>
      <c r="H53" s="94">
        <v>0.03597222222222222</v>
      </c>
      <c r="I53" s="94">
        <v>0.04402777777777778</v>
      </c>
      <c r="J53" s="3">
        <v>28.048407175920147</v>
      </c>
      <c r="K53" s="121">
        <f t="shared" si="7"/>
        <v>0.008055555555555559</v>
      </c>
      <c r="L53" s="3">
        <f t="shared" si="8"/>
        <v>28.00437939814237</v>
      </c>
      <c r="M53" s="71">
        <f t="shared" si="9"/>
        <v>28.012434953697923</v>
      </c>
      <c r="N53" s="99">
        <f t="shared" si="10"/>
        <v>4.1884621847874035</v>
      </c>
      <c r="O53" s="76">
        <f>VLOOKUP(G53,Prognostics!A:B,2,FALSE)</f>
        <v>5.05</v>
      </c>
      <c r="P53" s="105">
        <f t="shared" si="11"/>
        <v>0.8293984524331492</v>
      </c>
    </row>
    <row r="54" spans="1:16" ht="15" customHeight="1">
      <c r="A54" s="161">
        <v>1</v>
      </c>
      <c r="B54" s="23" t="s">
        <v>16</v>
      </c>
      <c r="C54" s="70" t="s">
        <v>470</v>
      </c>
      <c r="D54" s="66">
        <v>68</v>
      </c>
      <c r="E54" s="24">
        <f t="shared" si="12"/>
        <v>43</v>
      </c>
      <c r="F54" s="23" t="s">
        <v>446</v>
      </c>
      <c r="G54" s="69" t="s">
        <v>65</v>
      </c>
      <c r="H54" s="94">
        <v>0.035694444444444445</v>
      </c>
      <c r="I54" s="94">
        <v>0.043912037037037034</v>
      </c>
      <c r="J54" s="3">
        <v>28.04834039351408</v>
      </c>
      <c r="K54" s="121">
        <f t="shared" si="7"/>
        <v>0.008217592592592589</v>
      </c>
      <c r="L54" s="3">
        <f t="shared" si="8"/>
        <v>28.004428356477046</v>
      </c>
      <c r="M54" s="71">
        <f t="shared" si="9"/>
        <v>28.012645949069636</v>
      </c>
      <c r="N54" s="99">
        <f t="shared" si="10"/>
        <v>4.118578451212405</v>
      </c>
      <c r="O54" s="76">
        <f>VLOOKUP(G54,Prognostics!A:B,2,FALSE)</f>
        <v>5.05</v>
      </c>
      <c r="P54" s="105">
        <f t="shared" si="11"/>
        <v>0.815560089348991</v>
      </c>
    </row>
    <row r="55" spans="1:16" ht="15" customHeight="1">
      <c r="A55" s="161">
        <v>3</v>
      </c>
      <c r="B55" s="23" t="s">
        <v>41</v>
      </c>
      <c r="C55" s="70" t="s">
        <v>470</v>
      </c>
      <c r="D55" s="66">
        <v>72</v>
      </c>
      <c r="E55" s="24">
        <f t="shared" si="12"/>
        <v>39</v>
      </c>
      <c r="F55" s="23" t="s">
        <v>446</v>
      </c>
      <c r="G55" s="69" t="s">
        <v>65</v>
      </c>
      <c r="H55" s="94">
        <v>0.03630787037037037</v>
      </c>
      <c r="I55" s="94">
        <v>0.044814814814814814</v>
      </c>
      <c r="J55" s="3">
        <v>28.049336921292706</v>
      </c>
      <c r="K55" s="121">
        <f t="shared" si="7"/>
        <v>0.008506944444444442</v>
      </c>
      <c r="L55" s="3">
        <f t="shared" si="8"/>
        <v>28.004522106477893</v>
      </c>
      <c r="M55" s="71">
        <f t="shared" si="9"/>
        <v>28.013029050922334</v>
      </c>
      <c r="N55" s="99">
        <f t="shared" si="10"/>
        <v>3.997477148857593</v>
      </c>
      <c r="O55" s="76">
        <f>VLOOKUP(G55,Prognostics!A:B,2,FALSE)</f>
        <v>5.05</v>
      </c>
      <c r="P55" s="105">
        <f t="shared" si="11"/>
        <v>0.7915796334371471</v>
      </c>
    </row>
    <row r="56" spans="1:16" ht="15" customHeight="1">
      <c r="A56" s="161">
        <v>7</v>
      </c>
      <c r="B56" s="23" t="s">
        <v>44</v>
      </c>
      <c r="C56" s="70" t="s">
        <v>470</v>
      </c>
      <c r="D56" s="66">
        <v>68</v>
      </c>
      <c r="E56" s="24">
        <f t="shared" si="12"/>
        <v>43</v>
      </c>
      <c r="F56" s="23" t="s">
        <v>446</v>
      </c>
      <c r="G56" s="69" t="s">
        <v>65</v>
      </c>
      <c r="H56" s="94">
        <v>0.03756944444444445</v>
      </c>
      <c r="I56" s="94">
        <v>0.0462037037037037</v>
      </c>
      <c r="J56" s="3">
        <v>28.050825231475756</v>
      </c>
      <c r="K56" s="121">
        <f t="shared" si="7"/>
        <v>0.008634259259259251</v>
      </c>
      <c r="L56" s="3">
        <f t="shared" si="8"/>
        <v>28.004621527772052</v>
      </c>
      <c r="M56" s="71">
        <f t="shared" si="9"/>
        <v>28.013255787031312</v>
      </c>
      <c r="N56" s="99">
        <f t="shared" si="10"/>
        <v>3.929101547143505</v>
      </c>
      <c r="O56" s="76">
        <f>VLOOKUP(G56,Prognostics!A:B,2,FALSE)</f>
        <v>5.05</v>
      </c>
      <c r="P56" s="105">
        <f t="shared" si="11"/>
        <v>0.7780399103254465</v>
      </c>
    </row>
    <row r="57" spans="1:16" ht="15" customHeight="1">
      <c r="A57" s="161">
        <v>14</v>
      </c>
      <c r="B57" s="23" t="s">
        <v>7</v>
      </c>
      <c r="C57" s="70" t="s">
        <v>470</v>
      </c>
      <c r="D57" s="66">
        <v>70</v>
      </c>
      <c r="E57" s="24">
        <f t="shared" si="12"/>
        <v>41</v>
      </c>
      <c r="F57" s="23" t="s">
        <v>446</v>
      </c>
      <c r="G57" s="69" t="s">
        <v>65</v>
      </c>
      <c r="H57" s="94">
        <v>0.03972222222222222</v>
      </c>
      <c r="I57" s="94">
        <v>0.04863425925925926</v>
      </c>
      <c r="J57" s="3">
        <v>28.05341041666543</v>
      </c>
      <c r="K57" s="121">
        <f t="shared" si="7"/>
        <v>0.008912037037037038</v>
      </c>
      <c r="L57" s="3">
        <f t="shared" si="8"/>
        <v>28.00477615740617</v>
      </c>
      <c r="M57" s="71">
        <f t="shared" si="9"/>
        <v>28.013688194443205</v>
      </c>
      <c r="N57" s="99">
        <f t="shared" si="10"/>
        <v>3.8049819900965076</v>
      </c>
      <c r="O57" s="76">
        <f>VLOOKUP(G57,Prognostics!A:B,2,FALSE)</f>
        <v>5.05</v>
      </c>
      <c r="P57" s="105">
        <f t="shared" si="11"/>
        <v>0.7534617802171303</v>
      </c>
    </row>
    <row r="58" spans="1:16" ht="15" customHeight="1">
      <c r="A58" s="161">
        <v>19</v>
      </c>
      <c r="B58" s="23" t="s">
        <v>456</v>
      </c>
      <c r="C58" s="70" t="s">
        <v>470</v>
      </c>
      <c r="D58" s="66">
        <v>94</v>
      </c>
      <c r="E58" s="24">
        <v>18</v>
      </c>
      <c r="F58" s="23" t="s">
        <v>446</v>
      </c>
      <c r="G58" s="69" t="s">
        <v>65</v>
      </c>
      <c r="H58" s="94">
        <v>0.04113425925925926</v>
      </c>
      <c r="I58" s="94">
        <v>0.05013888888888889</v>
      </c>
      <c r="J58" s="3">
        <v>28.054883564807824</v>
      </c>
      <c r="K58" s="121">
        <f t="shared" si="7"/>
        <v>0.009004629629629633</v>
      </c>
      <c r="L58" s="3">
        <f t="shared" si="8"/>
        <v>28.004744675918936</v>
      </c>
      <c r="M58" s="71">
        <f t="shared" si="9"/>
        <v>28.013749305548565</v>
      </c>
      <c r="N58" s="99">
        <f t="shared" si="10"/>
        <v>3.7880701064767286</v>
      </c>
      <c r="O58" s="76">
        <f>VLOOKUP(G58,Prognostics!A:B,2,FALSE)</f>
        <v>5.05</v>
      </c>
      <c r="P58" s="105">
        <f t="shared" si="11"/>
        <v>0.7501128923716295</v>
      </c>
    </row>
    <row r="59" spans="1:16" ht="15" customHeight="1">
      <c r="A59" s="161">
        <v>17</v>
      </c>
      <c r="B59" s="23" t="s">
        <v>2</v>
      </c>
      <c r="C59" s="70" t="s">
        <v>470</v>
      </c>
      <c r="D59" s="66"/>
      <c r="E59" s="24">
        <v>18</v>
      </c>
      <c r="F59" s="23" t="s">
        <v>446</v>
      </c>
      <c r="G59" s="69" t="s">
        <v>65</v>
      </c>
      <c r="H59" s="94">
        <v>0.0405787037037037</v>
      </c>
      <c r="I59" s="94">
        <v>0.04958333333333333</v>
      </c>
      <c r="J59" s="3">
        <v>28.054353472216462</v>
      </c>
      <c r="K59" s="121">
        <f t="shared" si="7"/>
        <v>0.009004629629629633</v>
      </c>
      <c r="L59" s="3">
        <f t="shared" si="8"/>
        <v>28.004770138883128</v>
      </c>
      <c r="M59" s="71">
        <f t="shared" si="9"/>
        <v>28.013774768512757</v>
      </c>
      <c r="N59" s="99">
        <f t="shared" si="10"/>
        <v>3.7810677751206954</v>
      </c>
      <c r="O59" s="76">
        <f>VLOOKUP(G59,Prognostics!A:B,2,FALSE)</f>
        <v>5.05</v>
      </c>
      <c r="P59" s="105">
        <f t="shared" si="11"/>
        <v>0.748726292103108</v>
      </c>
    </row>
    <row r="60" spans="1:16" ht="15" customHeight="1">
      <c r="A60" s="161">
        <v>27</v>
      </c>
      <c r="B60" s="23" t="s">
        <v>52</v>
      </c>
      <c r="C60" s="70" t="s">
        <v>470</v>
      </c>
      <c r="D60" s="66">
        <v>76</v>
      </c>
      <c r="E60" s="24">
        <f>111-D60</f>
        <v>35</v>
      </c>
      <c r="F60" s="23" t="s">
        <v>446</v>
      </c>
      <c r="G60" s="69" t="s">
        <v>65</v>
      </c>
      <c r="H60" s="94">
        <v>0.04327546296296297</v>
      </c>
      <c r="I60" s="94">
        <v>0.05269675925925926</v>
      </c>
      <c r="J60" s="3">
        <v>28.0576504629571</v>
      </c>
      <c r="K60" s="121">
        <f t="shared" si="7"/>
        <v>0.009421296296296296</v>
      </c>
      <c r="L60" s="3">
        <f t="shared" si="8"/>
        <v>28.00495370369784</v>
      </c>
      <c r="M60" s="71">
        <f t="shared" si="9"/>
        <v>28.014374999994136</v>
      </c>
      <c r="N60" s="99">
        <f t="shared" si="10"/>
        <v>3.6231884072752094</v>
      </c>
      <c r="O60" s="76">
        <f>VLOOKUP(G60,Prognostics!A:B,2,FALSE)</f>
        <v>5.05</v>
      </c>
      <c r="P60" s="105">
        <f t="shared" si="11"/>
        <v>0.717463050945586</v>
      </c>
    </row>
    <row r="61" spans="1:16" ht="15" customHeight="1">
      <c r="A61" s="161">
        <v>60</v>
      </c>
      <c r="B61" s="23" t="s">
        <v>20</v>
      </c>
      <c r="C61" s="70" t="s">
        <v>470</v>
      </c>
      <c r="D61" s="66"/>
      <c r="E61" s="24">
        <v>18</v>
      </c>
      <c r="F61" s="23" t="s">
        <v>446</v>
      </c>
      <c r="G61" s="69" t="s">
        <v>65</v>
      </c>
      <c r="H61" s="94">
        <v>0.05109953703703704</v>
      </c>
      <c r="I61" s="94">
        <v>0.06267361111111111</v>
      </c>
      <c r="J61" s="3">
        <v>28.068370949069504</v>
      </c>
      <c r="K61" s="121">
        <f t="shared" si="7"/>
        <v>0.01157407407407407</v>
      </c>
      <c r="L61" s="3">
        <f t="shared" si="8"/>
        <v>28.00569733795839</v>
      </c>
      <c r="M61" s="71">
        <f t="shared" si="9"/>
        <v>28.017271412032468</v>
      </c>
      <c r="N61" s="99">
        <f t="shared" si="10"/>
        <v>3.0155805000439027</v>
      </c>
      <c r="O61" s="76">
        <f>VLOOKUP(G61,Prognostics!A:B,2,FALSE)</f>
        <v>5.05</v>
      </c>
      <c r="P61" s="105">
        <f t="shared" si="11"/>
        <v>0.5971446534740401</v>
      </c>
    </row>
    <row r="62" spans="1:16" ht="15" customHeight="1">
      <c r="A62" s="162">
        <v>13</v>
      </c>
      <c r="B62" s="68" t="s">
        <v>39</v>
      </c>
      <c r="C62" s="143" t="s">
        <v>470</v>
      </c>
      <c r="D62" s="83">
        <v>88</v>
      </c>
      <c r="E62" s="83">
        <f>111-D62</f>
        <v>23</v>
      </c>
      <c r="F62" s="68" t="s">
        <v>446</v>
      </c>
      <c r="G62" s="129" t="s">
        <v>457</v>
      </c>
      <c r="H62" s="93">
        <v>0.039375</v>
      </c>
      <c r="I62" s="93">
        <v>0.04804398148148148</v>
      </c>
      <c r="J62" s="74">
        <v>28.052623958326876</v>
      </c>
      <c r="K62" s="122">
        <f t="shared" si="7"/>
        <v>0.008668981481481479</v>
      </c>
      <c r="L62" s="74">
        <f t="shared" si="8"/>
        <v>28.004579976845395</v>
      </c>
      <c r="M62" s="75">
        <f t="shared" si="9"/>
        <v>28.013248958326876</v>
      </c>
      <c r="N62" s="101">
        <f t="shared" si="10"/>
        <v>3.9311266628168506</v>
      </c>
      <c r="O62" s="73">
        <f>VLOOKUP(G62,Prognostics!A:B,2,FALSE)</f>
        <v>4.64</v>
      </c>
      <c r="P62" s="107">
        <f t="shared" si="11"/>
        <v>0.847225573882942</v>
      </c>
    </row>
    <row r="63" spans="1:16" ht="15" customHeight="1">
      <c r="A63" s="163">
        <v>26</v>
      </c>
      <c r="B63" s="37" t="s">
        <v>25</v>
      </c>
      <c r="C63" s="144" t="s">
        <v>470</v>
      </c>
      <c r="D63" s="84"/>
      <c r="E63" s="44">
        <v>18</v>
      </c>
      <c r="F63" s="37" t="s">
        <v>446</v>
      </c>
      <c r="G63" s="69" t="s">
        <v>457</v>
      </c>
      <c r="H63" s="94">
        <v>0.042951388888888886</v>
      </c>
      <c r="I63" s="94">
        <v>0.052395833333333336</v>
      </c>
      <c r="J63" s="3">
        <v>28.05728460647515</v>
      </c>
      <c r="K63" s="121">
        <f t="shared" si="7"/>
        <v>0.00944444444444445</v>
      </c>
      <c r="L63" s="3">
        <f t="shared" si="8"/>
        <v>28.00488877314182</v>
      </c>
      <c r="M63" s="71">
        <f t="shared" si="9"/>
        <v>28.014333217586262</v>
      </c>
      <c r="N63" s="99">
        <f t="shared" si="10"/>
        <v>3.6337502741360743</v>
      </c>
      <c r="O63" s="76">
        <f>VLOOKUP(G63,Prognostics!A:B,2,FALSE)</f>
        <v>4.64</v>
      </c>
      <c r="P63" s="105">
        <f t="shared" si="11"/>
        <v>0.7831358349431196</v>
      </c>
    </row>
    <row r="64" spans="1:16" ht="15" customHeight="1">
      <c r="A64" s="163">
        <v>43</v>
      </c>
      <c r="B64" s="37" t="s">
        <v>24</v>
      </c>
      <c r="C64" s="144" t="s">
        <v>470</v>
      </c>
      <c r="D64" s="38">
        <v>92</v>
      </c>
      <c r="E64" s="38">
        <f>111-D64</f>
        <v>19</v>
      </c>
      <c r="F64" s="37" t="s">
        <v>446</v>
      </c>
      <c r="G64" s="69" t="s">
        <v>457</v>
      </c>
      <c r="H64" s="94">
        <v>0.046655092592592595</v>
      </c>
      <c r="I64" s="94">
        <v>0.056192129629629634</v>
      </c>
      <c r="J64" s="3">
        <v>28.061248958329088</v>
      </c>
      <c r="K64" s="121">
        <f t="shared" si="7"/>
        <v>0.009537037037037038</v>
      </c>
      <c r="L64" s="3">
        <f t="shared" si="8"/>
        <v>28.00505682869946</v>
      </c>
      <c r="M64" s="71">
        <f t="shared" si="9"/>
        <v>28.014593865736494</v>
      </c>
      <c r="N64" s="99">
        <f t="shared" si="10"/>
        <v>3.5688510689181423</v>
      </c>
      <c r="O64" s="76">
        <f>VLOOKUP(G64,Prognostics!A:B,2,FALSE)</f>
        <v>4.64</v>
      </c>
      <c r="P64" s="105">
        <f t="shared" si="11"/>
        <v>0.7691489372668411</v>
      </c>
    </row>
    <row r="65" spans="1:16" ht="15" customHeight="1">
      <c r="A65" s="164">
        <v>51</v>
      </c>
      <c r="B65" s="89" t="s">
        <v>9</v>
      </c>
      <c r="C65" s="145" t="s">
        <v>470</v>
      </c>
      <c r="D65" s="91"/>
      <c r="E65" s="92">
        <v>20</v>
      </c>
      <c r="F65" s="89" t="s">
        <v>446</v>
      </c>
      <c r="G65" s="81" t="s">
        <v>457</v>
      </c>
      <c r="H65" s="95">
        <v>0.04789351851851852</v>
      </c>
      <c r="I65" s="95">
        <v>0.057824074074074076</v>
      </c>
      <c r="J65" s="79">
        <v>28.063020833331393</v>
      </c>
      <c r="K65" s="123">
        <f t="shared" si="7"/>
        <v>0.009930555555555554</v>
      </c>
      <c r="L65" s="79">
        <f t="shared" si="8"/>
        <v>28.00519675925732</v>
      </c>
      <c r="M65" s="80">
        <f t="shared" si="9"/>
        <v>28.015127314812876</v>
      </c>
      <c r="N65" s="100">
        <f t="shared" si="10"/>
        <v>3.442999235330363</v>
      </c>
      <c r="O65" s="78">
        <f>VLOOKUP(G65,Prognostics!A:B,2,FALSE)</f>
        <v>4.64</v>
      </c>
      <c r="P65" s="106">
        <f t="shared" si="11"/>
        <v>0.7420256972694749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4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20.28125" style="0" customWidth="1"/>
    <col min="2" max="2" width="13.28125" style="0" customWidth="1"/>
  </cols>
  <sheetData>
    <row r="1" spans="1:2" ht="39">
      <c r="A1" s="4" t="s">
        <v>63</v>
      </c>
      <c r="B1" s="5" t="s">
        <v>64</v>
      </c>
    </row>
    <row r="2" spans="1:2" ht="15">
      <c r="A2" s="6" t="s">
        <v>65</v>
      </c>
      <c r="B2" s="7">
        <v>5.05</v>
      </c>
    </row>
    <row r="3" spans="1:2" ht="15">
      <c r="A3" s="6" t="s">
        <v>66</v>
      </c>
      <c r="B3" s="7">
        <v>5.52</v>
      </c>
    </row>
    <row r="4" spans="1:2" ht="15">
      <c r="A4" s="6" t="s">
        <v>67</v>
      </c>
      <c r="B4" s="7">
        <v>6.02</v>
      </c>
    </row>
    <row r="5" spans="1:2" ht="15">
      <c r="A5" s="6" t="s">
        <v>68</v>
      </c>
      <c r="B5" s="7">
        <v>5.33</v>
      </c>
    </row>
    <row r="6" spans="1:2" ht="15">
      <c r="A6" s="6" t="s">
        <v>69</v>
      </c>
      <c r="B6" s="7">
        <v>5.65</v>
      </c>
    </row>
    <row r="7" spans="1:2" ht="15">
      <c r="A7" s="6" t="s">
        <v>70</v>
      </c>
      <c r="B7" s="7">
        <v>5.8</v>
      </c>
    </row>
    <row r="8" spans="1:2" ht="15">
      <c r="A8" s="6" t="s">
        <v>71</v>
      </c>
      <c r="B8" s="7">
        <v>5.65</v>
      </c>
    </row>
    <row r="9" spans="1:2" ht="15">
      <c r="A9" s="6" t="s">
        <v>72</v>
      </c>
      <c r="B9" s="7">
        <v>6.27</v>
      </c>
    </row>
    <row r="10" spans="1:2" ht="15">
      <c r="A10" s="6" t="s">
        <v>73</v>
      </c>
      <c r="B10" s="7">
        <v>4.88</v>
      </c>
    </row>
    <row r="11" spans="1:2" ht="15">
      <c r="A11" s="6" t="s">
        <v>74</v>
      </c>
      <c r="B11" s="7">
        <v>5.31</v>
      </c>
    </row>
    <row r="12" spans="1:2" ht="15">
      <c r="A12" s="6" t="s">
        <v>75</v>
      </c>
      <c r="B12" s="7">
        <v>5.83</v>
      </c>
    </row>
    <row r="13" spans="1:2" ht="15">
      <c r="A13" s="6" t="s">
        <v>76</v>
      </c>
      <c r="B13" s="7">
        <v>5.13</v>
      </c>
    </row>
    <row r="14" spans="1:2" ht="15">
      <c r="A14" s="6" t="s">
        <v>77</v>
      </c>
      <c r="B14" s="7">
        <v>4.85</v>
      </c>
    </row>
    <row r="15" spans="1:2" ht="15">
      <c r="A15" s="6" t="s">
        <v>78</v>
      </c>
      <c r="B15" s="7">
        <v>5.59</v>
      </c>
    </row>
    <row r="16" spans="1:2" ht="15">
      <c r="A16" s="6" t="s">
        <v>79</v>
      </c>
      <c r="B16" s="7">
        <v>5.46</v>
      </c>
    </row>
    <row r="17" spans="1:2" ht="15">
      <c r="A17" s="6" t="s">
        <v>80</v>
      </c>
      <c r="B17" s="7">
        <v>6.06</v>
      </c>
    </row>
    <row r="18" spans="1:2" ht="15">
      <c r="A18" s="6" t="s">
        <v>81</v>
      </c>
      <c r="B18" s="7">
        <v>4.95</v>
      </c>
    </row>
    <row r="19" spans="1:2" ht="15">
      <c r="A19" s="6" t="s">
        <v>82</v>
      </c>
      <c r="B19" s="7">
        <v>5.39</v>
      </c>
    </row>
    <row r="20" spans="1:2" ht="15">
      <c r="A20" s="6" t="s">
        <v>83</v>
      </c>
      <c r="B20" s="7">
        <v>5.87</v>
      </c>
    </row>
    <row r="21" spans="1:2" ht="15">
      <c r="A21" s="6" t="s">
        <v>84</v>
      </c>
      <c r="B21" s="7">
        <v>5.18</v>
      </c>
    </row>
    <row r="22" spans="1:2" ht="15">
      <c r="A22" s="6" t="s">
        <v>85</v>
      </c>
      <c r="B22" s="7">
        <v>5.73</v>
      </c>
    </row>
    <row r="23" spans="1:2" ht="15">
      <c r="A23" s="6" t="s">
        <v>86</v>
      </c>
      <c r="B23" s="7">
        <v>6.12</v>
      </c>
    </row>
    <row r="24" spans="1:2" ht="15">
      <c r="A24" s="6" t="s">
        <v>87</v>
      </c>
      <c r="B24" s="7">
        <v>4.64</v>
      </c>
    </row>
    <row r="25" spans="1:2" ht="15">
      <c r="A25" s="6" t="s">
        <v>88</v>
      </c>
      <c r="B25" s="7">
        <v>5.05</v>
      </c>
    </row>
    <row r="26" spans="1:2" ht="15">
      <c r="A26" s="6" t="s">
        <v>89</v>
      </c>
      <c r="B26" s="7">
        <v>5.51</v>
      </c>
    </row>
    <row r="27" spans="1:2" ht="15">
      <c r="A27" s="6" t="s">
        <v>90</v>
      </c>
      <c r="B27" s="7">
        <v>4.87</v>
      </c>
    </row>
    <row r="28" spans="1:2" ht="15">
      <c r="A28" s="6" t="s">
        <v>91</v>
      </c>
      <c r="B28" s="7">
        <v>5.28</v>
      </c>
    </row>
    <row r="29" spans="1:2" ht="15">
      <c r="A29" s="6" t="s">
        <v>92</v>
      </c>
      <c r="B29" s="7">
        <v>4.76</v>
      </c>
    </row>
    <row r="30" spans="1:2" ht="15">
      <c r="A30" s="6" t="s">
        <v>93</v>
      </c>
      <c r="B30" s="7">
        <v>4.6</v>
      </c>
    </row>
    <row r="31" spans="1:2" ht="15">
      <c r="A31" s="6" t="s">
        <v>94</v>
      </c>
      <c r="B31" s="7">
        <v>4.56</v>
      </c>
    </row>
    <row r="32" spans="1:2" ht="15">
      <c r="A32" s="6" t="s">
        <v>95</v>
      </c>
      <c r="B32" s="7">
        <v>5.26</v>
      </c>
    </row>
    <row r="33" spans="1:2" ht="15">
      <c r="A33" s="6" t="s">
        <v>96</v>
      </c>
      <c r="B33" s="7">
        <v>5</v>
      </c>
    </row>
    <row r="34" spans="1:2" ht="15">
      <c r="A34" s="6" t="s">
        <v>97</v>
      </c>
      <c r="B34" s="7">
        <v>4.6</v>
      </c>
    </row>
    <row r="35" spans="1:2" ht="15">
      <c r="A35" s="6" t="s">
        <v>98</v>
      </c>
      <c r="B35" s="7">
        <v>6</v>
      </c>
    </row>
    <row r="36" spans="1:2" ht="15">
      <c r="A36" s="6" t="s">
        <v>99</v>
      </c>
      <c r="B36" s="7">
        <v>5.7</v>
      </c>
    </row>
    <row r="37" spans="1:2" ht="15">
      <c r="A37" s="6" t="s">
        <v>100</v>
      </c>
      <c r="B37" s="7">
        <v>5.73</v>
      </c>
    </row>
    <row r="38" spans="1:2" ht="15">
      <c r="A38" s="6" t="s">
        <v>101</v>
      </c>
      <c r="B38" s="7">
        <v>4.5</v>
      </c>
    </row>
    <row r="39" spans="1:2" ht="15">
      <c r="A39" s="6" t="s">
        <v>102</v>
      </c>
      <c r="B39" s="7">
        <v>4.89</v>
      </c>
    </row>
    <row r="40" spans="1:2" ht="15">
      <c r="A40" s="6" t="s">
        <v>103</v>
      </c>
      <c r="B40" s="7">
        <v>5.35</v>
      </c>
    </row>
    <row r="41" spans="1:2" ht="15">
      <c r="A41" s="6" t="s">
        <v>104</v>
      </c>
      <c r="B41" s="7">
        <v>4.67</v>
      </c>
    </row>
    <row r="42" spans="1:2" ht="15">
      <c r="A42" s="6" t="s">
        <v>105</v>
      </c>
      <c r="B42" s="7">
        <v>5.12</v>
      </c>
    </row>
    <row r="43" spans="1:2" ht="15">
      <c r="A43" s="6" t="s">
        <v>106</v>
      </c>
      <c r="B43" s="7">
        <v>5.56</v>
      </c>
    </row>
    <row r="44" spans="1:2" ht="15">
      <c r="A44" s="6" t="s">
        <v>107</v>
      </c>
      <c r="B44" s="7">
        <v>4.48</v>
      </c>
    </row>
    <row r="45" spans="1:2" ht="15">
      <c r="A45" s="6" t="s">
        <v>108</v>
      </c>
      <c r="B45" s="7">
        <v>4.83</v>
      </c>
    </row>
    <row r="46" spans="1:2" ht="15">
      <c r="A46" s="6" t="s">
        <v>109</v>
      </c>
      <c r="B46" s="7">
        <v>4.65</v>
      </c>
    </row>
    <row r="47" spans="1:2" ht="15">
      <c r="A47" s="6" t="s">
        <v>110</v>
      </c>
      <c r="B47" s="8">
        <v>4.83</v>
      </c>
    </row>
    <row r="48" spans="1:2" ht="15">
      <c r="A48" s="6" t="s">
        <v>111</v>
      </c>
      <c r="B48" s="8">
        <v>4.83</v>
      </c>
    </row>
    <row r="49" spans="1:2" ht="15">
      <c r="A49" s="6" t="s">
        <v>112</v>
      </c>
      <c r="B49" s="8">
        <v>4.83</v>
      </c>
    </row>
    <row r="50" spans="1:2" ht="15">
      <c r="A50" s="6" t="s">
        <v>113</v>
      </c>
      <c r="B50" s="8">
        <v>4.83</v>
      </c>
    </row>
    <row r="51" spans="1:2" ht="15">
      <c r="A51" s="6" t="s">
        <v>114</v>
      </c>
      <c r="B51" s="8">
        <v>4.83</v>
      </c>
    </row>
    <row r="52" spans="1:2" ht="15">
      <c r="A52" s="6" t="s">
        <v>115</v>
      </c>
      <c r="B52" s="8">
        <v>4.83</v>
      </c>
    </row>
    <row r="53" spans="1:2" ht="15">
      <c r="A53" s="6" t="s">
        <v>116</v>
      </c>
      <c r="B53" s="8">
        <v>4.83</v>
      </c>
    </row>
    <row r="54" spans="1:2" ht="15">
      <c r="A54" s="6" t="s">
        <v>117</v>
      </c>
      <c r="B54" s="8">
        <v>4.83</v>
      </c>
    </row>
    <row r="55" spans="1:2" ht="15">
      <c r="A55" s="6" t="s">
        <v>118</v>
      </c>
      <c r="B55" s="8">
        <v>4.83</v>
      </c>
    </row>
    <row r="56" spans="1:2" ht="15">
      <c r="A56" s="6" t="s">
        <v>119</v>
      </c>
      <c r="B56" s="8">
        <v>4.78</v>
      </c>
    </row>
    <row r="57" spans="1:2" ht="15">
      <c r="A57" s="6" t="s">
        <v>120</v>
      </c>
      <c r="B57" s="8">
        <v>4.77</v>
      </c>
    </row>
    <row r="58" spans="1:2" ht="15">
      <c r="A58" s="6" t="s">
        <v>121</v>
      </c>
      <c r="B58" s="8">
        <v>4.76</v>
      </c>
    </row>
    <row r="59" spans="1:2" ht="15">
      <c r="A59" s="6" t="s">
        <v>122</v>
      </c>
      <c r="B59" s="8">
        <v>4.74</v>
      </c>
    </row>
    <row r="60" spans="1:2" ht="15">
      <c r="A60" s="6" t="s">
        <v>123</v>
      </c>
      <c r="B60" s="8">
        <v>4.73</v>
      </c>
    </row>
    <row r="61" spans="1:2" ht="15">
      <c r="A61" s="6" t="s">
        <v>124</v>
      </c>
      <c r="B61" s="8">
        <v>4.71</v>
      </c>
    </row>
    <row r="62" spans="1:2" ht="15">
      <c r="A62" s="6" t="s">
        <v>125</v>
      </c>
      <c r="B62" s="8">
        <v>4.7</v>
      </c>
    </row>
    <row r="63" spans="1:2" ht="15">
      <c r="A63" s="6" t="s">
        <v>126</v>
      </c>
      <c r="B63" s="8">
        <v>4.683950443804304</v>
      </c>
    </row>
    <row r="64" spans="1:2" ht="15">
      <c r="A64" s="6" t="s">
        <v>127</v>
      </c>
      <c r="B64" s="8">
        <v>4.665462977218544</v>
      </c>
    </row>
    <row r="65" spans="1:2" ht="15">
      <c r="A65" s="6" t="s">
        <v>128</v>
      </c>
      <c r="B65" s="9">
        <v>4.647185664361662</v>
      </c>
    </row>
    <row r="66" spans="1:2" ht="15">
      <c r="A66" s="6" t="s">
        <v>129</v>
      </c>
      <c r="B66" s="8">
        <v>4.629136712294525</v>
      </c>
    </row>
    <row r="67" spans="1:2" ht="15">
      <c r="A67" s="6" t="s">
        <v>130</v>
      </c>
      <c r="B67" s="8">
        <v>4.611291207651054</v>
      </c>
    </row>
    <row r="68" spans="1:2" ht="15">
      <c r="A68" s="6" t="s">
        <v>131</v>
      </c>
      <c r="B68" s="8">
        <v>4.593646068757694</v>
      </c>
    </row>
    <row r="69" spans="1:2" ht="15">
      <c r="A69" s="6" t="s">
        <v>132</v>
      </c>
      <c r="B69" s="8">
        <v>4.576219219205477</v>
      </c>
    </row>
    <row r="70" spans="1:2" ht="15">
      <c r="A70" s="6" t="s">
        <v>133</v>
      </c>
      <c r="B70" s="8">
        <v>4.558986446133296</v>
      </c>
    </row>
    <row r="71" spans="1:2" ht="15">
      <c r="A71" s="6" t="s">
        <v>134</v>
      </c>
      <c r="B71" s="9">
        <v>4.539841650323237</v>
      </c>
    </row>
    <row r="72" spans="1:2" ht="15">
      <c r="A72" s="6" t="s">
        <v>135</v>
      </c>
      <c r="B72" s="8">
        <v>4.520918288922846</v>
      </c>
    </row>
    <row r="73" spans="1:2" ht="15">
      <c r="A73" s="6" t="s">
        <v>136</v>
      </c>
      <c r="B73" s="8">
        <v>4.502253377815596</v>
      </c>
    </row>
    <row r="74" spans="1:2" ht="15">
      <c r="A74" s="6" t="s">
        <v>137</v>
      </c>
      <c r="B74" s="8">
        <v>4.483822368893033</v>
      </c>
    </row>
    <row r="75" spans="1:2" ht="15">
      <c r="A75" s="6" t="s">
        <v>138</v>
      </c>
      <c r="B75" s="8">
        <v>4.465621413547802</v>
      </c>
    </row>
    <row r="76" spans="1:2" ht="15">
      <c r="A76" s="6" t="s">
        <v>139</v>
      </c>
      <c r="B76" s="9">
        <v>4.447666531754115</v>
      </c>
    </row>
    <row r="77" spans="1:2" ht="15">
      <c r="A77" s="6" t="s">
        <v>140</v>
      </c>
      <c r="B77" s="8">
        <v>4.429914325456945</v>
      </c>
    </row>
    <row r="78" spans="1:2" ht="15">
      <c r="A78" s="6" t="s">
        <v>141</v>
      </c>
      <c r="B78" s="8">
        <v>4.412381141483001</v>
      </c>
    </row>
    <row r="79" spans="1:2" ht="15">
      <c r="A79" s="6" t="s">
        <v>142</v>
      </c>
      <c r="B79" s="8">
        <v>4.39506346471643</v>
      </c>
    </row>
    <row r="80" spans="1:2" ht="15">
      <c r="A80" s="6" t="s">
        <v>143</v>
      </c>
      <c r="B80" s="8">
        <v>4.377977024376576</v>
      </c>
    </row>
    <row r="81" spans="1:2" ht="15">
      <c r="A81" s="6" t="s">
        <v>144</v>
      </c>
      <c r="B81" s="9">
        <v>4.361079977845713</v>
      </c>
    </row>
    <row r="82" spans="1:2" ht="15">
      <c r="A82" s="6" t="s">
        <v>145</v>
      </c>
      <c r="B82" s="8">
        <v>4.3444072273558625</v>
      </c>
    </row>
    <row r="83" spans="1:2" ht="15">
      <c r="A83" s="6" t="s">
        <v>146</v>
      </c>
      <c r="B83" s="8">
        <v>4.327917665694328</v>
      </c>
    </row>
    <row r="84" spans="1:2" ht="15">
      <c r="A84" s="6" t="s">
        <v>147</v>
      </c>
      <c r="B84" s="8">
        <v>4.31162716497579</v>
      </c>
    </row>
    <row r="85" spans="1:2" ht="15">
      <c r="A85" s="6" t="s">
        <v>148</v>
      </c>
      <c r="B85" s="8">
        <v>4.29553264604811</v>
      </c>
    </row>
    <row r="86" spans="1:2" ht="15">
      <c r="A86" s="6" t="s">
        <v>149</v>
      </c>
      <c r="B86" s="8">
        <v>4.279631095799542</v>
      </c>
    </row>
    <row r="87" spans="1:2" ht="15">
      <c r="A87" s="6" t="s">
        <v>150</v>
      </c>
      <c r="B87" s="8">
        <v>4.263919565421317</v>
      </c>
    </row>
    <row r="88" spans="1:2" ht="15">
      <c r="A88" s="6" t="s">
        <v>151</v>
      </c>
      <c r="B88" s="8">
        <v>4.248395168725014</v>
      </c>
    </row>
    <row r="89" spans="1:2" ht="15">
      <c r="A89" s="6" t="s">
        <v>152</v>
      </c>
      <c r="B89" s="8">
        <v>4.233055080512708</v>
      </c>
    </row>
    <row r="90" spans="1:2" ht="15">
      <c r="A90" s="6" t="s">
        <v>153</v>
      </c>
      <c r="B90" s="8">
        <v>4.217896534997997</v>
      </c>
    </row>
    <row r="91" spans="1:2" ht="15">
      <c r="A91" s="6" t="s">
        <v>154</v>
      </c>
      <c r="B91" s="8">
        <v>4.202899159840458</v>
      </c>
    </row>
    <row r="92" spans="1:2" ht="15">
      <c r="A92" s="6" t="s">
        <v>155</v>
      </c>
      <c r="B92" s="8">
        <v>4.188078216548772</v>
      </c>
    </row>
    <row r="93" spans="1:2" ht="15">
      <c r="A93" s="6" t="s">
        <v>156</v>
      </c>
      <c r="B93" s="8">
        <v>4.173431102912637</v>
      </c>
    </row>
    <row r="94" spans="1:2" ht="15">
      <c r="A94" s="6" t="s">
        <v>157</v>
      </c>
      <c r="B94" s="8">
        <v>4.158955270436066</v>
      </c>
    </row>
    <row r="95" spans="1:2" ht="15">
      <c r="A95" s="6" t="s">
        <v>158</v>
      </c>
      <c r="B95" s="8">
        <v>4.144631044944378</v>
      </c>
    </row>
    <row r="96" spans="1:2" ht="15">
      <c r="A96" s="6" t="s">
        <v>159</v>
      </c>
      <c r="B96" s="8">
        <v>4.1304904544365595</v>
      </c>
    </row>
    <row r="97" spans="1:2" ht="15">
      <c r="A97" s="6" t="s">
        <v>160</v>
      </c>
      <c r="B97" s="8">
        <v>4.116496861171143</v>
      </c>
    </row>
    <row r="98" spans="1:2" ht="15">
      <c r="A98" s="6" t="s">
        <v>161</v>
      </c>
      <c r="B98" s="8">
        <v>4.102648259451476</v>
      </c>
    </row>
    <row r="99" spans="1:2" ht="15">
      <c r="A99" s="6" t="s">
        <v>162</v>
      </c>
      <c r="B99" s="8">
        <v>4.088976120379456</v>
      </c>
    </row>
    <row r="100" spans="1:2" ht="15">
      <c r="A100" s="6" t="s">
        <v>163</v>
      </c>
      <c r="B100" s="8">
        <v>4.075444631009243</v>
      </c>
    </row>
    <row r="101" spans="1:2" ht="15">
      <c r="A101" s="6" t="s">
        <v>164</v>
      </c>
      <c r="B101" s="8">
        <v>4.062051904899241</v>
      </c>
    </row>
    <row r="102" spans="1:2" ht="15">
      <c r="A102" s="6" t="s">
        <v>165</v>
      </c>
      <c r="B102" s="8">
        <v>4.048828876247545</v>
      </c>
    </row>
    <row r="103" spans="1:2" ht="15">
      <c r="A103" s="6" t="s">
        <v>166</v>
      </c>
      <c r="B103" s="8">
        <v>4.035740518027652</v>
      </c>
    </row>
    <row r="104" spans="1:2" ht="15">
      <c r="A104" s="6" t="s">
        <v>167</v>
      </c>
      <c r="B104" s="8">
        <v>4.022785054548965</v>
      </c>
    </row>
    <row r="105" spans="1:2" ht="15">
      <c r="A105" s="6" t="s">
        <v>168</v>
      </c>
      <c r="B105" s="8">
        <v>4.01000898242012</v>
      </c>
    </row>
    <row r="106" spans="1:2" ht="15">
      <c r="A106" s="6" t="s">
        <v>169</v>
      </c>
      <c r="B106" s="8">
        <v>3.9973138051229573</v>
      </c>
    </row>
    <row r="107" spans="1:2" ht="15">
      <c r="A107" s="6" t="s">
        <v>170</v>
      </c>
      <c r="B107" s="8">
        <v>3.9847781474766393</v>
      </c>
    </row>
    <row r="108" spans="1:2" ht="15">
      <c r="A108" s="6" t="s">
        <v>171</v>
      </c>
      <c r="B108" s="10">
        <f>B47*88%</f>
        <v>4.2504</v>
      </c>
    </row>
    <row r="109" spans="1:2" ht="15">
      <c r="A109" s="6" t="s">
        <v>172</v>
      </c>
      <c r="B109" s="10">
        <f aca="true" t="shared" si="0" ref="B109:B161">B48*88%</f>
        <v>4.2504</v>
      </c>
    </row>
    <row r="110" spans="1:2" ht="15">
      <c r="A110" s="6" t="s">
        <v>173</v>
      </c>
      <c r="B110" s="10">
        <f t="shared" si="0"/>
        <v>4.2504</v>
      </c>
    </row>
    <row r="111" spans="1:2" ht="15">
      <c r="A111" s="6" t="s">
        <v>174</v>
      </c>
      <c r="B111" s="10">
        <f t="shared" si="0"/>
        <v>4.2504</v>
      </c>
    </row>
    <row r="112" spans="1:2" ht="15">
      <c r="A112" s="6" t="s">
        <v>175</v>
      </c>
      <c r="B112" s="10">
        <f t="shared" si="0"/>
        <v>4.2504</v>
      </c>
    </row>
    <row r="113" spans="1:2" ht="15">
      <c r="A113" s="6" t="s">
        <v>176</v>
      </c>
      <c r="B113" s="10">
        <f t="shared" si="0"/>
        <v>4.2504</v>
      </c>
    </row>
    <row r="114" spans="1:2" ht="15">
      <c r="A114" s="6" t="s">
        <v>177</v>
      </c>
      <c r="B114" s="10">
        <f t="shared" si="0"/>
        <v>4.2504</v>
      </c>
    </row>
    <row r="115" spans="1:2" ht="15">
      <c r="A115" s="6" t="s">
        <v>178</v>
      </c>
      <c r="B115" s="10">
        <f t="shared" si="0"/>
        <v>4.2504</v>
      </c>
    </row>
    <row r="116" spans="1:2" ht="15">
      <c r="A116" s="6" t="s">
        <v>179</v>
      </c>
      <c r="B116" s="10">
        <f t="shared" si="0"/>
        <v>4.2504</v>
      </c>
    </row>
    <row r="117" spans="1:2" ht="15">
      <c r="A117" s="6" t="s">
        <v>180</v>
      </c>
      <c r="B117" s="10">
        <f t="shared" si="0"/>
        <v>4.2064</v>
      </c>
    </row>
    <row r="118" spans="1:2" ht="15">
      <c r="A118" s="6" t="s">
        <v>181</v>
      </c>
      <c r="B118" s="10">
        <f t="shared" si="0"/>
        <v>4.1975999999999996</v>
      </c>
    </row>
    <row r="119" spans="1:2" ht="15">
      <c r="A119" s="6" t="s">
        <v>182</v>
      </c>
      <c r="B119" s="10">
        <f t="shared" si="0"/>
        <v>4.1888</v>
      </c>
    </row>
    <row r="120" spans="1:2" ht="15">
      <c r="A120" s="6" t="s">
        <v>183</v>
      </c>
      <c r="B120" s="10">
        <f t="shared" si="0"/>
        <v>4.1712</v>
      </c>
    </row>
    <row r="121" spans="1:2" ht="15">
      <c r="A121" s="6" t="s">
        <v>184</v>
      </c>
      <c r="B121" s="10">
        <f t="shared" si="0"/>
        <v>4.162400000000001</v>
      </c>
    </row>
    <row r="122" spans="1:2" ht="15">
      <c r="A122" s="6" t="s">
        <v>185</v>
      </c>
      <c r="B122" s="10">
        <f t="shared" si="0"/>
        <v>4.1448</v>
      </c>
    </row>
    <row r="123" spans="1:2" ht="15">
      <c r="A123" s="6" t="s">
        <v>186</v>
      </c>
      <c r="B123" s="10">
        <f t="shared" si="0"/>
        <v>4.136</v>
      </c>
    </row>
    <row r="124" spans="1:2" ht="15">
      <c r="A124" s="6" t="s">
        <v>187</v>
      </c>
      <c r="B124" s="10">
        <f t="shared" si="0"/>
        <v>4.121876390547787</v>
      </c>
    </row>
    <row r="125" spans="1:2" ht="15">
      <c r="A125" s="6" t="s">
        <v>188</v>
      </c>
      <c r="B125" s="10">
        <f t="shared" si="0"/>
        <v>4.105607419952319</v>
      </c>
    </row>
    <row r="126" spans="1:2" ht="15">
      <c r="A126" s="6" t="s">
        <v>189</v>
      </c>
      <c r="B126" s="10">
        <f t="shared" si="0"/>
        <v>4.089523384638262</v>
      </c>
    </row>
    <row r="127" spans="1:2" ht="15">
      <c r="A127" s="6" t="s">
        <v>190</v>
      </c>
      <c r="B127" s="10">
        <f t="shared" si="0"/>
        <v>4.073640306819182</v>
      </c>
    </row>
    <row r="128" spans="1:2" ht="15">
      <c r="A128" s="6" t="s">
        <v>191</v>
      </c>
      <c r="B128" s="10">
        <f t="shared" si="0"/>
        <v>4.057936262732928</v>
      </c>
    </row>
    <row r="129" spans="1:2" ht="15">
      <c r="A129" s="6" t="s">
        <v>192</v>
      </c>
      <c r="B129" s="10">
        <f t="shared" si="0"/>
        <v>4.042408540506771</v>
      </c>
    </row>
    <row r="130" spans="1:2" ht="15">
      <c r="A130" s="6" t="s">
        <v>193</v>
      </c>
      <c r="B130" s="10">
        <f t="shared" si="0"/>
        <v>4.027072912900819</v>
      </c>
    </row>
    <row r="131" spans="1:2" ht="15">
      <c r="A131" s="6" t="s">
        <v>194</v>
      </c>
      <c r="B131" s="10">
        <f t="shared" si="0"/>
        <v>4.0119080725973</v>
      </c>
    </row>
    <row r="132" spans="1:2" ht="15">
      <c r="A132" s="6" t="s">
        <v>195</v>
      </c>
      <c r="B132" s="10">
        <f t="shared" si="0"/>
        <v>3.9950606522844487</v>
      </c>
    </row>
    <row r="133" spans="1:2" ht="15">
      <c r="A133" s="6" t="s">
        <v>196</v>
      </c>
      <c r="B133" s="10">
        <f t="shared" si="0"/>
        <v>3.9784080942521043</v>
      </c>
    </row>
    <row r="134" spans="1:2" ht="15">
      <c r="A134" s="6" t="s">
        <v>197</v>
      </c>
      <c r="B134" s="10">
        <f t="shared" si="0"/>
        <v>3.9619829724777245</v>
      </c>
    </row>
    <row r="135" spans="1:2" ht="15">
      <c r="A135" s="6" t="s">
        <v>198</v>
      </c>
      <c r="B135" s="10">
        <f t="shared" si="0"/>
        <v>3.9457636846258692</v>
      </c>
    </row>
    <row r="136" spans="1:2" ht="15">
      <c r="A136" s="6" t="s">
        <v>199</v>
      </c>
      <c r="B136" s="10">
        <f t="shared" si="0"/>
        <v>3.9297468439220657</v>
      </c>
    </row>
    <row r="137" spans="1:2" ht="15">
      <c r="A137" s="6" t="s">
        <v>200</v>
      </c>
      <c r="B137" s="10">
        <f t="shared" si="0"/>
        <v>3.9139465479436213</v>
      </c>
    </row>
    <row r="138" spans="1:2" ht="15">
      <c r="A138" s="6" t="s">
        <v>201</v>
      </c>
      <c r="B138" s="10">
        <f t="shared" si="0"/>
        <v>3.8983246064021118</v>
      </c>
    </row>
    <row r="139" spans="1:2" ht="15">
      <c r="A139" s="6" t="s">
        <v>202</v>
      </c>
      <c r="B139" s="10">
        <f t="shared" si="0"/>
        <v>3.882895404505041</v>
      </c>
    </row>
    <row r="140" spans="1:2" ht="15">
      <c r="A140" s="6" t="s">
        <v>203</v>
      </c>
      <c r="B140" s="10">
        <f t="shared" si="0"/>
        <v>3.8676558489504584</v>
      </c>
    </row>
    <row r="141" spans="1:2" ht="15">
      <c r="A141" s="6" t="s">
        <v>204</v>
      </c>
      <c r="B141" s="10">
        <f t="shared" si="0"/>
        <v>3.852619781451387</v>
      </c>
    </row>
    <row r="142" spans="1:2" ht="15">
      <c r="A142" s="6" t="s">
        <v>205</v>
      </c>
      <c r="B142" s="10">
        <f t="shared" si="0"/>
        <v>3.8377503805042275</v>
      </c>
    </row>
    <row r="143" spans="1:2" ht="15">
      <c r="A143" s="6" t="s">
        <v>206</v>
      </c>
      <c r="B143" s="10">
        <f t="shared" si="0"/>
        <v>3.823078360073159</v>
      </c>
    </row>
    <row r="144" spans="1:2" ht="15">
      <c r="A144" s="6" t="s">
        <v>207</v>
      </c>
      <c r="B144" s="10">
        <f t="shared" si="0"/>
        <v>3.808567545811009</v>
      </c>
    </row>
    <row r="145" spans="1:2" ht="15">
      <c r="A145" s="6" t="s">
        <v>208</v>
      </c>
      <c r="B145" s="10">
        <f t="shared" si="0"/>
        <v>3.794231905178695</v>
      </c>
    </row>
    <row r="146" spans="1:2" ht="15">
      <c r="A146" s="6" t="s">
        <v>209</v>
      </c>
      <c r="B146" s="10">
        <f t="shared" si="0"/>
        <v>3.7800687285223367</v>
      </c>
    </row>
    <row r="147" spans="1:2" ht="15">
      <c r="A147" s="6" t="s">
        <v>210</v>
      </c>
      <c r="B147" s="10">
        <f t="shared" si="0"/>
        <v>3.766075364303597</v>
      </c>
    </row>
    <row r="148" spans="1:2" ht="15">
      <c r="A148" s="6" t="s">
        <v>211</v>
      </c>
      <c r="B148" s="10">
        <f t="shared" si="0"/>
        <v>3.752249217570759</v>
      </c>
    </row>
    <row r="149" spans="1:2" ht="15">
      <c r="A149" s="6" t="s">
        <v>212</v>
      </c>
      <c r="B149" s="10">
        <f t="shared" si="0"/>
        <v>3.7385877484780123</v>
      </c>
    </row>
    <row r="150" spans="1:2" ht="15">
      <c r="A150" s="6" t="s">
        <v>213</v>
      </c>
      <c r="B150" s="10">
        <f t="shared" si="0"/>
        <v>3.725088470851183</v>
      </c>
    </row>
    <row r="151" spans="1:2" ht="15">
      <c r="A151" s="6" t="s">
        <v>214</v>
      </c>
      <c r="B151" s="10">
        <f t="shared" si="0"/>
        <v>3.711748950798237</v>
      </c>
    </row>
    <row r="152" spans="1:2" ht="15">
      <c r="A152" s="6" t="s">
        <v>215</v>
      </c>
      <c r="B152" s="10">
        <f t="shared" si="0"/>
        <v>3.698551260659603</v>
      </c>
    </row>
    <row r="153" spans="1:2" ht="15">
      <c r="A153" s="6" t="s">
        <v>216</v>
      </c>
      <c r="B153" s="10">
        <f t="shared" si="0"/>
        <v>3.6855088305629193</v>
      </c>
    </row>
    <row r="154" spans="1:2" ht="15">
      <c r="A154" s="6" t="s">
        <v>217</v>
      </c>
      <c r="B154" s="10">
        <f t="shared" si="0"/>
        <v>3.672619370563121</v>
      </c>
    </row>
    <row r="155" spans="1:2" ht="15">
      <c r="A155" s="6" t="s">
        <v>218</v>
      </c>
      <c r="B155" s="10">
        <f t="shared" si="0"/>
        <v>3.659880637983738</v>
      </c>
    </row>
    <row r="156" spans="1:2" ht="15">
      <c r="A156" s="6" t="s">
        <v>219</v>
      </c>
      <c r="B156" s="10">
        <f t="shared" si="0"/>
        <v>3.647275319551053</v>
      </c>
    </row>
    <row r="157" spans="1:2" ht="15">
      <c r="A157" s="6" t="s">
        <v>220</v>
      </c>
      <c r="B157" s="10">
        <f t="shared" si="0"/>
        <v>3.6348315999041723</v>
      </c>
    </row>
    <row r="158" spans="1:2" ht="15">
      <c r="A158" s="6" t="s">
        <v>221</v>
      </c>
      <c r="B158" s="10">
        <f t="shared" si="0"/>
        <v>3.6225172378306056</v>
      </c>
    </row>
    <row r="159" spans="1:2" ht="15">
      <c r="A159" s="6" t="s">
        <v>222</v>
      </c>
      <c r="B159" s="10">
        <f t="shared" si="0"/>
        <v>3.6103304683172985</v>
      </c>
    </row>
    <row r="160" spans="1:2" ht="15">
      <c r="A160" s="6" t="s">
        <v>223</v>
      </c>
      <c r="B160" s="10">
        <f t="shared" si="0"/>
        <v>3.5982989859339214</v>
      </c>
    </row>
    <row r="161" spans="1:2" ht="15">
      <c r="A161" s="6" t="s">
        <v>224</v>
      </c>
      <c r="B161" s="10">
        <f t="shared" si="0"/>
        <v>3.586391275288134</v>
      </c>
    </row>
    <row r="162" spans="1:2" ht="15">
      <c r="A162" s="11" t="s">
        <v>225</v>
      </c>
      <c r="B162" s="12">
        <v>0</v>
      </c>
    </row>
    <row r="163" spans="1:2" ht="15">
      <c r="A163" s="13" t="s">
        <v>226</v>
      </c>
      <c r="B163" s="14">
        <v>5.88</v>
      </c>
    </row>
    <row r="164" spans="1:2" ht="15">
      <c r="A164" s="13" t="s">
        <v>227</v>
      </c>
      <c r="B164" s="15">
        <v>5.58</v>
      </c>
    </row>
    <row r="165" spans="1:2" ht="15">
      <c r="A165" s="13" t="s">
        <v>228</v>
      </c>
      <c r="B165" s="15">
        <v>5.52</v>
      </c>
    </row>
    <row r="166" spans="1:2" ht="15">
      <c r="A166" s="13" t="s">
        <v>229</v>
      </c>
      <c r="B166" s="15">
        <v>5.41</v>
      </c>
    </row>
    <row r="167" spans="1:2" ht="15">
      <c r="A167" s="13" t="s">
        <v>230</v>
      </c>
      <c r="B167" s="15">
        <v>5.29</v>
      </c>
    </row>
    <row r="168" spans="1:2" ht="15">
      <c r="A168" s="13" t="s">
        <v>231</v>
      </c>
      <c r="B168" s="15">
        <v>5.23</v>
      </c>
    </row>
    <row r="169" spans="1:2" ht="15">
      <c r="A169" s="13" t="s">
        <v>232</v>
      </c>
      <c r="B169" s="15">
        <v>4.99</v>
      </c>
    </row>
    <row r="170" spans="1:2" ht="15">
      <c r="A170" s="13" t="s">
        <v>233</v>
      </c>
      <c r="B170" s="15">
        <v>4.88</v>
      </c>
    </row>
    <row r="171" spans="1:2" ht="15">
      <c r="A171" s="16" t="s">
        <v>234</v>
      </c>
      <c r="B171" s="17">
        <v>5.82</v>
      </c>
    </row>
    <row r="172" spans="1:2" ht="15">
      <c r="A172" s="16" t="s">
        <v>235</v>
      </c>
      <c r="B172" s="17">
        <v>5.53</v>
      </c>
    </row>
    <row r="173" spans="1:2" ht="15">
      <c r="A173" s="16" t="s">
        <v>236</v>
      </c>
      <c r="B173" s="17">
        <v>5.47</v>
      </c>
    </row>
    <row r="174" spans="1:2" ht="15">
      <c r="A174" s="16" t="s">
        <v>237</v>
      </c>
      <c r="B174" s="17">
        <v>5.36</v>
      </c>
    </row>
    <row r="175" spans="1:2" ht="15">
      <c r="A175" s="16" t="s">
        <v>238</v>
      </c>
      <c r="B175" s="17">
        <v>5.24</v>
      </c>
    </row>
    <row r="176" spans="1:2" ht="15">
      <c r="A176" s="16" t="s">
        <v>239</v>
      </c>
      <c r="B176" s="17">
        <v>5.18</v>
      </c>
    </row>
    <row r="177" spans="1:2" ht="15">
      <c r="A177" s="16" t="s">
        <v>240</v>
      </c>
      <c r="B177" s="17">
        <v>4.95</v>
      </c>
    </row>
    <row r="178" spans="1:2" ht="15">
      <c r="A178" s="16" t="s">
        <v>241</v>
      </c>
      <c r="B178" s="17">
        <v>4.83</v>
      </c>
    </row>
    <row r="179" spans="1:2" ht="15">
      <c r="A179" s="13" t="s">
        <v>242</v>
      </c>
      <c r="B179" s="15">
        <v>5.68</v>
      </c>
    </row>
    <row r="180" spans="1:2" ht="15">
      <c r="A180" s="13" t="s">
        <v>243</v>
      </c>
      <c r="B180" s="15">
        <v>5.4</v>
      </c>
    </row>
    <row r="181" spans="1:2" ht="15">
      <c r="A181" s="13" t="s">
        <v>244</v>
      </c>
      <c r="B181" s="15">
        <v>5.34</v>
      </c>
    </row>
    <row r="182" spans="1:2" ht="15">
      <c r="A182" s="13" t="s">
        <v>245</v>
      </c>
      <c r="B182" s="15">
        <v>5.22</v>
      </c>
    </row>
    <row r="183" spans="1:2" ht="15">
      <c r="A183" s="13" t="s">
        <v>246</v>
      </c>
      <c r="B183" s="15">
        <v>5.12</v>
      </c>
    </row>
    <row r="184" spans="1:2" ht="15">
      <c r="A184" s="13" t="s">
        <v>247</v>
      </c>
      <c r="B184" s="15">
        <v>5.06</v>
      </c>
    </row>
    <row r="185" spans="1:2" ht="15">
      <c r="A185" s="13" t="s">
        <v>248</v>
      </c>
      <c r="B185" s="15">
        <v>4.83</v>
      </c>
    </row>
    <row r="186" spans="1:2" ht="15">
      <c r="A186" s="13" t="s">
        <v>249</v>
      </c>
      <c r="B186" s="15">
        <v>4.72</v>
      </c>
    </row>
    <row r="187" spans="1:2" ht="15">
      <c r="A187" s="16" t="s">
        <v>250</v>
      </c>
      <c r="B187" s="17">
        <v>5.48</v>
      </c>
    </row>
    <row r="188" spans="1:2" ht="15">
      <c r="A188" s="16" t="s">
        <v>251</v>
      </c>
      <c r="B188" s="17">
        <v>5.2</v>
      </c>
    </row>
    <row r="189" spans="1:2" ht="15">
      <c r="A189" s="16" t="s">
        <v>252</v>
      </c>
      <c r="B189" s="17">
        <v>5.15</v>
      </c>
    </row>
    <row r="190" spans="1:2" ht="15">
      <c r="A190" s="16" t="s">
        <v>253</v>
      </c>
      <c r="B190" s="17">
        <v>5.04</v>
      </c>
    </row>
    <row r="191" spans="1:2" ht="15">
      <c r="A191" s="16" t="s">
        <v>254</v>
      </c>
      <c r="B191" s="17">
        <v>4.93</v>
      </c>
    </row>
    <row r="192" spans="1:2" ht="15">
      <c r="A192" s="16" t="s">
        <v>255</v>
      </c>
      <c r="B192" s="17">
        <v>4.87</v>
      </c>
    </row>
    <row r="193" spans="1:2" ht="15">
      <c r="A193" s="16" t="s">
        <v>256</v>
      </c>
      <c r="B193" s="17">
        <v>4.65</v>
      </c>
    </row>
    <row r="194" spans="1:2" ht="15">
      <c r="A194" s="16" t="s">
        <v>257</v>
      </c>
      <c r="B194" s="17">
        <v>4.55</v>
      </c>
    </row>
    <row r="195" spans="1:2" ht="15">
      <c r="A195" s="13" t="s">
        <v>258</v>
      </c>
      <c r="B195" s="15">
        <v>5.31</v>
      </c>
    </row>
    <row r="196" spans="1:2" ht="15">
      <c r="A196" s="13" t="s">
        <v>259</v>
      </c>
      <c r="B196" s="15">
        <v>5.04</v>
      </c>
    </row>
    <row r="197" spans="1:2" ht="15">
      <c r="A197" s="13" t="s">
        <v>260</v>
      </c>
      <c r="B197" s="15">
        <v>4.99</v>
      </c>
    </row>
    <row r="198" spans="1:2" ht="15">
      <c r="A198" s="13" t="s">
        <v>261</v>
      </c>
      <c r="B198" s="15">
        <v>4.88</v>
      </c>
    </row>
    <row r="199" spans="1:2" ht="15">
      <c r="A199" s="13" t="s">
        <v>262</v>
      </c>
      <c r="B199" s="15">
        <v>4.78</v>
      </c>
    </row>
    <row r="200" spans="1:2" ht="15">
      <c r="A200" s="13" t="s">
        <v>263</v>
      </c>
      <c r="B200" s="15">
        <v>4.72</v>
      </c>
    </row>
    <row r="201" spans="1:2" ht="15">
      <c r="A201" s="13" t="s">
        <v>264</v>
      </c>
      <c r="B201" s="15">
        <v>4.51</v>
      </c>
    </row>
    <row r="202" spans="1:2" ht="15">
      <c r="A202" s="13" t="s">
        <v>265</v>
      </c>
      <c r="B202" s="15">
        <v>4.41</v>
      </c>
    </row>
    <row r="203" spans="1:2" ht="15">
      <c r="A203" s="16" t="s">
        <v>266</v>
      </c>
      <c r="B203" s="17">
        <v>5.1</v>
      </c>
    </row>
    <row r="204" spans="1:2" ht="15">
      <c r="A204" s="16" t="s">
        <v>267</v>
      </c>
      <c r="B204" s="17">
        <v>4.85</v>
      </c>
    </row>
    <row r="205" spans="1:2" ht="15">
      <c r="A205" s="16" t="s">
        <v>268</v>
      </c>
      <c r="B205" s="17">
        <v>4.8</v>
      </c>
    </row>
    <row r="206" spans="1:2" ht="15">
      <c r="A206" s="16" t="s">
        <v>269</v>
      </c>
      <c r="B206" s="17">
        <v>4.7</v>
      </c>
    </row>
    <row r="207" spans="1:2" ht="15">
      <c r="A207" s="16" t="s">
        <v>270</v>
      </c>
      <c r="B207" s="17">
        <v>4.59</v>
      </c>
    </row>
    <row r="208" spans="1:2" ht="15">
      <c r="A208" s="16" t="s">
        <v>271</v>
      </c>
      <c r="B208" s="17">
        <v>4.54</v>
      </c>
    </row>
    <row r="209" spans="1:2" ht="15">
      <c r="A209" s="16" t="s">
        <v>272</v>
      </c>
      <c r="B209" s="17">
        <v>4.34</v>
      </c>
    </row>
    <row r="210" spans="1:2" ht="15">
      <c r="A210" s="16" t="s">
        <v>273</v>
      </c>
      <c r="B210" s="17">
        <v>4.24</v>
      </c>
    </row>
    <row r="211" spans="1:2" ht="15">
      <c r="A211" s="13" t="s">
        <v>274</v>
      </c>
      <c r="B211" s="15">
        <v>4.92</v>
      </c>
    </row>
    <row r="212" spans="1:2" ht="15">
      <c r="A212" s="13" t="s">
        <v>275</v>
      </c>
      <c r="B212" s="15">
        <v>4.67</v>
      </c>
    </row>
    <row r="213" spans="1:2" ht="15">
      <c r="A213" s="13" t="s">
        <v>276</v>
      </c>
      <c r="B213" s="15">
        <v>4.62</v>
      </c>
    </row>
    <row r="214" spans="1:2" ht="15">
      <c r="A214" s="13" t="s">
        <v>277</v>
      </c>
      <c r="B214" s="15">
        <v>4.53</v>
      </c>
    </row>
    <row r="215" spans="1:2" ht="15">
      <c r="A215" s="13" t="s">
        <v>278</v>
      </c>
      <c r="B215" s="15">
        <v>4.43</v>
      </c>
    </row>
    <row r="216" spans="1:2" ht="15">
      <c r="A216" s="13" t="s">
        <v>279</v>
      </c>
      <c r="B216" s="15">
        <v>4.38</v>
      </c>
    </row>
    <row r="217" spans="1:2" ht="15">
      <c r="A217" s="13" t="s">
        <v>280</v>
      </c>
      <c r="B217" s="15">
        <v>4.18</v>
      </c>
    </row>
    <row r="218" spans="1:2" ht="15">
      <c r="A218" s="13" t="s">
        <v>281</v>
      </c>
      <c r="B218" s="15">
        <v>4.04</v>
      </c>
    </row>
    <row r="219" spans="1:2" ht="15">
      <c r="A219" s="16" t="s">
        <v>282</v>
      </c>
      <c r="B219" s="17">
        <v>4.71</v>
      </c>
    </row>
    <row r="220" spans="1:2" ht="15">
      <c r="A220" s="16" t="s">
        <v>283</v>
      </c>
      <c r="B220" s="17">
        <v>4.47</v>
      </c>
    </row>
    <row r="221" spans="1:2" ht="15">
      <c r="A221" s="16" t="s">
        <v>284</v>
      </c>
      <c r="B221" s="17">
        <v>4.42</v>
      </c>
    </row>
    <row r="222" spans="1:2" ht="15">
      <c r="A222" s="16" t="s">
        <v>285</v>
      </c>
      <c r="B222" s="17">
        <v>4.33</v>
      </c>
    </row>
    <row r="223" spans="1:2" ht="15">
      <c r="A223" s="16" t="s">
        <v>286</v>
      </c>
      <c r="B223" s="17">
        <v>4.24</v>
      </c>
    </row>
    <row r="224" spans="1:2" ht="15">
      <c r="A224" s="16" t="s">
        <v>287</v>
      </c>
      <c r="B224" s="17">
        <v>4.19</v>
      </c>
    </row>
    <row r="225" spans="1:2" ht="15">
      <c r="A225" s="16" t="s">
        <v>288</v>
      </c>
      <c r="B225" s="17">
        <v>4</v>
      </c>
    </row>
    <row r="226" spans="1:2" ht="15">
      <c r="A226" s="16" t="s">
        <v>289</v>
      </c>
      <c r="B226" s="17">
        <v>3.91</v>
      </c>
    </row>
    <row r="227" spans="1:2" ht="15">
      <c r="A227" s="13" t="s">
        <v>290</v>
      </c>
      <c r="B227" s="15">
        <v>4.46</v>
      </c>
    </row>
    <row r="228" spans="1:2" ht="15">
      <c r="A228" s="13" t="s">
        <v>291</v>
      </c>
      <c r="B228" s="15">
        <v>4.42</v>
      </c>
    </row>
    <row r="229" spans="1:2" ht="15">
      <c r="A229" s="13" t="s">
        <v>292</v>
      </c>
      <c r="B229" s="15">
        <v>4.19</v>
      </c>
    </row>
    <row r="230" spans="1:2" ht="15">
      <c r="A230" s="13" t="s">
        <v>293</v>
      </c>
      <c r="B230" s="15">
        <v>4.11</v>
      </c>
    </row>
    <row r="231" spans="1:2" ht="15">
      <c r="A231" s="13" t="s">
        <v>294</v>
      </c>
      <c r="B231" s="15">
        <v>4.02</v>
      </c>
    </row>
    <row r="232" spans="1:2" ht="15">
      <c r="A232" s="13" t="s">
        <v>295</v>
      </c>
      <c r="B232" s="15">
        <v>3.97</v>
      </c>
    </row>
    <row r="233" spans="1:2" ht="15">
      <c r="A233" s="13" t="s">
        <v>296</v>
      </c>
      <c r="B233" s="15">
        <v>3.7</v>
      </c>
    </row>
    <row r="234" spans="1:2" ht="15">
      <c r="A234" s="13" t="s">
        <v>297</v>
      </c>
      <c r="B234" s="15">
        <v>3.7</v>
      </c>
    </row>
    <row r="235" spans="1:2" ht="15">
      <c r="A235" s="16" t="s">
        <v>298</v>
      </c>
      <c r="B235" s="17">
        <v>4.15</v>
      </c>
    </row>
    <row r="236" spans="1:2" ht="15">
      <c r="A236" s="16" t="s">
        <v>299</v>
      </c>
      <c r="B236" s="17">
        <v>3.95</v>
      </c>
    </row>
    <row r="237" spans="1:2" ht="15">
      <c r="A237" s="16" t="s">
        <v>300</v>
      </c>
      <c r="B237" s="17">
        <v>3.91</v>
      </c>
    </row>
    <row r="238" spans="1:2" ht="15">
      <c r="A238" s="16" t="s">
        <v>301</v>
      </c>
      <c r="B238" s="17">
        <v>3.82</v>
      </c>
    </row>
    <row r="239" spans="1:2" ht="15">
      <c r="A239" s="16" t="s">
        <v>302</v>
      </c>
      <c r="B239" s="17">
        <v>3.74</v>
      </c>
    </row>
    <row r="240" spans="1:2" ht="15">
      <c r="A240" s="16" t="s">
        <v>303</v>
      </c>
      <c r="B240" s="17">
        <v>3.7</v>
      </c>
    </row>
    <row r="241" spans="1:2" ht="15">
      <c r="A241" s="16" t="s">
        <v>304</v>
      </c>
      <c r="B241" s="17">
        <v>3.53</v>
      </c>
    </row>
    <row r="242" spans="1:2" ht="15">
      <c r="A242" s="16" t="s">
        <v>305</v>
      </c>
      <c r="B242" s="17">
        <v>3.45</v>
      </c>
    </row>
    <row r="243" spans="1:2" ht="15">
      <c r="A243" s="13" t="s">
        <v>306</v>
      </c>
      <c r="B243" s="15">
        <v>5.53</v>
      </c>
    </row>
    <row r="244" spans="1:2" ht="15">
      <c r="A244" s="13" t="s">
        <v>307</v>
      </c>
      <c r="B244" s="15">
        <v>5.08</v>
      </c>
    </row>
    <row r="245" spans="1:2" ht="15">
      <c r="A245" s="13" t="s">
        <v>308</v>
      </c>
      <c r="B245" s="15">
        <v>5.03</v>
      </c>
    </row>
    <row r="246" spans="1:2" ht="15">
      <c r="A246" s="13" t="s">
        <v>309</v>
      </c>
      <c r="B246" s="15">
        <v>4.92</v>
      </c>
    </row>
    <row r="247" spans="1:2" ht="15">
      <c r="A247" s="13" t="s">
        <v>310</v>
      </c>
      <c r="B247" s="15">
        <v>4.81</v>
      </c>
    </row>
    <row r="248" spans="1:2" ht="15">
      <c r="A248" s="13" t="s">
        <v>311</v>
      </c>
      <c r="B248" s="15">
        <v>4.76</v>
      </c>
    </row>
    <row r="249" spans="1:2" ht="15">
      <c r="A249" s="13" t="s">
        <v>312</v>
      </c>
      <c r="B249" s="15">
        <v>4.54</v>
      </c>
    </row>
    <row r="250" spans="1:2" ht="15">
      <c r="A250" s="13" t="s">
        <v>313</v>
      </c>
      <c r="B250" s="15">
        <v>4.44</v>
      </c>
    </row>
    <row r="251" spans="1:2" ht="15">
      <c r="A251" s="16" t="s">
        <v>314</v>
      </c>
      <c r="B251" s="17">
        <v>5.3</v>
      </c>
    </row>
    <row r="252" spans="1:2" ht="15">
      <c r="A252" s="16" t="s">
        <v>315</v>
      </c>
      <c r="B252" s="17">
        <v>5.03</v>
      </c>
    </row>
    <row r="253" spans="1:2" ht="15">
      <c r="A253" s="16" t="s">
        <v>316</v>
      </c>
      <c r="B253" s="17">
        <v>4.98</v>
      </c>
    </row>
    <row r="254" spans="1:2" ht="15">
      <c r="A254" s="16" t="s">
        <v>317</v>
      </c>
      <c r="B254" s="17">
        <v>4.87</v>
      </c>
    </row>
    <row r="255" spans="1:2" ht="15">
      <c r="A255" s="16" t="s">
        <v>318</v>
      </c>
      <c r="B255" s="17">
        <v>4.77</v>
      </c>
    </row>
    <row r="256" spans="1:2" ht="15">
      <c r="A256" s="16" t="s">
        <v>319</v>
      </c>
      <c r="B256" s="17">
        <v>4.71</v>
      </c>
    </row>
    <row r="257" spans="1:2" ht="15">
      <c r="A257" s="16" t="s">
        <v>320</v>
      </c>
      <c r="B257" s="17">
        <v>4.5</v>
      </c>
    </row>
    <row r="258" spans="1:2" ht="15">
      <c r="A258" s="16" t="s">
        <v>321</v>
      </c>
      <c r="B258" s="17">
        <v>4.4</v>
      </c>
    </row>
    <row r="259" spans="1:2" ht="15">
      <c r="A259" s="13" t="s">
        <v>322</v>
      </c>
      <c r="B259" s="15">
        <v>5.17</v>
      </c>
    </row>
    <row r="260" spans="1:2" ht="15">
      <c r="A260" s="13" t="s">
        <v>323</v>
      </c>
      <c r="B260" s="15">
        <v>4.91</v>
      </c>
    </row>
    <row r="261" spans="1:2" ht="15">
      <c r="A261" s="13" t="s">
        <v>324</v>
      </c>
      <c r="B261" s="15">
        <v>4.86</v>
      </c>
    </row>
    <row r="262" spans="1:2" ht="15">
      <c r="A262" s="13" t="s">
        <v>325</v>
      </c>
      <c r="B262" s="15">
        <v>4.75</v>
      </c>
    </row>
    <row r="263" spans="1:2" ht="15">
      <c r="A263" s="13" t="s">
        <v>326</v>
      </c>
      <c r="B263" s="15">
        <v>4.65</v>
      </c>
    </row>
    <row r="264" spans="1:2" ht="15">
      <c r="A264" s="13" t="s">
        <v>327</v>
      </c>
      <c r="B264" s="15">
        <v>4.6</v>
      </c>
    </row>
    <row r="265" spans="1:2" ht="15">
      <c r="A265" s="13" t="s">
        <v>328</v>
      </c>
      <c r="B265" s="15">
        <v>4.39</v>
      </c>
    </row>
    <row r="266" spans="1:2" ht="15">
      <c r="A266" s="13" t="s">
        <v>329</v>
      </c>
      <c r="B266" s="15">
        <v>4.29</v>
      </c>
    </row>
    <row r="267" spans="1:2" ht="15">
      <c r="A267" s="16" t="s">
        <v>330</v>
      </c>
      <c r="B267" s="17">
        <v>4.98</v>
      </c>
    </row>
    <row r="268" spans="1:2" ht="15">
      <c r="A268" s="16" t="s">
        <v>331</v>
      </c>
      <c r="B268" s="17">
        <v>4.73</v>
      </c>
    </row>
    <row r="269" spans="1:2" ht="15">
      <c r="A269" s="16" t="s">
        <v>332</v>
      </c>
      <c r="B269" s="17">
        <v>4.68</v>
      </c>
    </row>
    <row r="270" spans="1:2" ht="15">
      <c r="A270" s="16" t="s">
        <v>333</v>
      </c>
      <c r="B270" s="17">
        <v>4.58</v>
      </c>
    </row>
    <row r="271" spans="1:2" ht="15">
      <c r="A271" s="16" t="s">
        <v>334</v>
      </c>
      <c r="B271" s="17">
        <v>4.49</v>
      </c>
    </row>
    <row r="272" spans="1:2" ht="15">
      <c r="A272" s="16" t="s">
        <v>335</v>
      </c>
      <c r="B272" s="17">
        <v>4.44</v>
      </c>
    </row>
    <row r="273" spans="1:2" ht="15">
      <c r="A273" s="16" t="s">
        <v>336</v>
      </c>
      <c r="B273" s="17">
        <v>4.24</v>
      </c>
    </row>
    <row r="274" spans="1:2" ht="15">
      <c r="A274" s="16" t="s">
        <v>337</v>
      </c>
      <c r="B274" s="17">
        <v>4.14</v>
      </c>
    </row>
    <row r="275" spans="1:2" ht="15">
      <c r="A275" s="13" t="s">
        <v>338</v>
      </c>
      <c r="B275" s="15">
        <v>4.83</v>
      </c>
    </row>
    <row r="276" spans="1:2" ht="15">
      <c r="A276" s="13" t="s">
        <v>339</v>
      </c>
      <c r="B276" s="15">
        <v>4.59</v>
      </c>
    </row>
    <row r="277" spans="1:2" ht="15">
      <c r="A277" s="13" t="s">
        <v>340</v>
      </c>
      <c r="B277" s="15">
        <v>4.54</v>
      </c>
    </row>
    <row r="278" spans="1:2" ht="15">
      <c r="A278" s="13" t="s">
        <v>341</v>
      </c>
      <c r="B278" s="15">
        <v>4.44</v>
      </c>
    </row>
    <row r="279" spans="1:2" ht="15">
      <c r="A279" s="13" t="s">
        <v>342</v>
      </c>
      <c r="B279" s="15">
        <v>4.35</v>
      </c>
    </row>
    <row r="280" spans="1:2" ht="15">
      <c r="A280" s="13" t="s">
        <v>343</v>
      </c>
      <c r="B280" s="15">
        <v>4.3</v>
      </c>
    </row>
    <row r="281" spans="1:2" ht="15">
      <c r="A281" s="13" t="s">
        <v>344</v>
      </c>
      <c r="B281" s="15">
        <v>4.11</v>
      </c>
    </row>
    <row r="282" spans="1:2" ht="15">
      <c r="A282" s="13" t="s">
        <v>345</v>
      </c>
      <c r="B282" s="15">
        <v>4.01</v>
      </c>
    </row>
    <row r="283" spans="1:2" ht="15">
      <c r="A283" s="16" t="s">
        <v>346</v>
      </c>
      <c r="B283" s="17">
        <v>4.65</v>
      </c>
    </row>
    <row r="284" spans="1:2" ht="15">
      <c r="A284" s="16" t="s">
        <v>347</v>
      </c>
      <c r="B284" s="17">
        <v>4.41</v>
      </c>
    </row>
    <row r="285" spans="1:2" ht="15">
      <c r="A285" s="16" t="s">
        <v>348</v>
      </c>
      <c r="B285" s="17">
        <v>4.37</v>
      </c>
    </row>
    <row r="286" spans="1:2" ht="15">
      <c r="A286" s="16" t="s">
        <v>349</v>
      </c>
      <c r="B286" s="17">
        <v>4.27</v>
      </c>
    </row>
    <row r="287" spans="1:2" ht="15">
      <c r="A287" s="16" t="s">
        <v>350</v>
      </c>
      <c r="B287" s="17">
        <v>4.18</v>
      </c>
    </row>
    <row r="288" spans="1:2" ht="15">
      <c r="A288" s="16" t="s">
        <v>351</v>
      </c>
      <c r="B288" s="17">
        <v>4.13</v>
      </c>
    </row>
    <row r="289" spans="1:2" ht="15">
      <c r="A289" s="16" t="s">
        <v>352</v>
      </c>
      <c r="B289" s="17">
        <v>3.95</v>
      </c>
    </row>
    <row r="290" spans="1:2" ht="15">
      <c r="A290" s="16" t="s">
        <v>353</v>
      </c>
      <c r="B290" s="17">
        <v>3.86</v>
      </c>
    </row>
    <row r="291" spans="1:2" ht="15">
      <c r="A291" s="13" t="s">
        <v>354</v>
      </c>
      <c r="B291" s="15">
        <v>4.48</v>
      </c>
    </row>
    <row r="292" spans="1:2" ht="15">
      <c r="A292" s="13" t="s">
        <v>355</v>
      </c>
      <c r="B292" s="15">
        <v>4.25</v>
      </c>
    </row>
    <row r="293" spans="1:2" ht="15">
      <c r="A293" s="13" t="s">
        <v>356</v>
      </c>
      <c r="B293" s="15">
        <v>4.21</v>
      </c>
    </row>
    <row r="294" spans="1:2" ht="15">
      <c r="A294" s="13" t="s">
        <v>357</v>
      </c>
      <c r="B294" s="15">
        <v>4.12</v>
      </c>
    </row>
    <row r="295" spans="1:2" ht="15">
      <c r="A295" s="13" t="s">
        <v>358</v>
      </c>
      <c r="B295" s="15">
        <v>4.03</v>
      </c>
    </row>
    <row r="296" spans="1:2" ht="15">
      <c r="A296" s="13" t="s">
        <v>359</v>
      </c>
      <c r="B296" s="15">
        <v>3.96</v>
      </c>
    </row>
    <row r="297" spans="1:2" ht="15">
      <c r="A297" s="13" t="s">
        <v>360</v>
      </c>
      <c r="B297" s="15">
        <v>3.8</v>
      </c>
    </row>
    <row r="298" spans="1:2" ht="15">
      <c r="A298" s="13" t="s">
        <v>361</v>
      </c>
      <c r="B298" s="15">
        <v>3.71</v>
      </c>
    </row>
    <row r="299" spans="1:2" ht="15">
      <c r="A299" s="16" t="s">
        <v>362</v>
      </c>
      <c r="B299" s="17">
        <v>4.28</v>
      </c>
    </row>
    <row r="300" spans="1:2" ht="15">
      <c r="A300" s="16" t="s">
        <v>363</v>
      </c>
      <c r="B300" s="17">
        <v>4.07</v>
      </c>
    </row>
    <row r="301" spans="1:2" ht="15">
      <c r="A301" s="16" t="s">
        <v>364</v>
      </c>
      <c r="B301" s="17">
        <v>4.03</v>
      </c>
    </row>
    <row r="302" spans="1:2" ht="15">
      <c r="A302" s="16" t="s">
        <v>365</v>
      </c>
      <c r="B302" s="17">
        <v>3.94</v>
      </c>
    </row>
    <row r="303" spans="1:2" ht="15">
      <c r="A303" s="16" t="s">
        <v>366</v>
      </c>
      <c r="B303" s="17">
        <v>3.85</v>
      </c>
    </row>
    <row r="304" spans="1:2" ht="15">
      <c r="A304" s="16" t="s">
        <v>367</v>
      </c>
      <c r="B304" s="17">
        <v>3.81</v>
      </c>
    </row>
    <row r="305" spans="1:2" ht="15">
      <c r="A305" s="16" t="s">
        <v>368</v>
      </c>
      <c r="B305" s="17">
        <v>3.64</v>
      </c>
    </row>
    <row r="306" spans="1:2" ht="15">
      <c r="A306" s="16" t="s">
        <v>369</v>
      </c>
      <c r="B306" s="17">
        <v>3.55</v>
      </c>
    </row>
    <row r="307" spans="1:2" ht="15">
      <c r="A307" s="13" t="s">
        <v>370</v>
      </c>
      <c r="B307" s="15">
        <v>4.06</v>
      </c>
    </row>
    <row r="308" spans="1:2" ht="15">
      <c r="A308" s="13" t="s">
        <v>371</v>
      </c>
      <c r="B308" s="15">
        <v>3.86</v>
      </c>
    </row>
    <row r="309" spans="1:2" ht="15">
      <c r="A309" s="13" t="s">
        <v>372</v>
      </c>
      <c r="B309" s="15">
        <v>3.82</v>
      </c>
    </row>
    <row r="310" spans="1:2" ht="15">
      <c r="A310" s="13" t="s">
        <v>373</v>
      </c>
      <c r="B310" s="15">
        <v>3.74</v>
      </c>
    </row>
    <row r="311" spans="1:2" ht="15">
      <c r="A311" s="13" t="s">
        <v>374</v>
      </c>
      <c r="B311" s="15">
        <v>3.65</v>
      </c>
    </row>
    <row r="312" spans="1:2" ht="15">
      <c r="A312" s="13" t="s">
        <v>375</v>
      </c>
      <c r="B312" s="15">
        <v>3.61</v>
      </c>
    </row>
    <row r="313" spans="1:2" ht="15">
      <c r="A313" s="13" t="s">
        <v>376</v>
      </c>
      <c r="B313" s="15">
        <v>3.45</v>
      </c>
    </row>
    <row r="314" spans="1:2" ht="15">
      <c r="A314" s="13" t="s">
        <v>377</v>
      </c>
      <c r="B314" s="15">
        <v>3.37</v>
      </c>
    </row>
    <row r="315" spans="1:2" ht="15">
      <c r="A315" s="16" t="s">
        <v>378</v>
      </c>
      <c r="B315" s="17">
        <v>3.78</v>
      </c>
    </row>
    <row r="316" spans="1:2" ht="15">
      <c r="A316" s="16" t="s">
        <v>379</v>
      </c>
      <c r="B316" s="17">
        <v>3.59</v>
      </c>
    </row>
    <row r="317" spans="1:2" ht="15">
      <c r="A317" s="16" t="s">
        <v>380</v>
      </c>
      <c r="B317" s="17">
        <v>3.55</v>
      </c>
    </row>
    <row r="318" spans="1:2" ht="15">
      <c r="A318" s="16" t="s">
        <v>381</v>
      </c>
      <c r="B318" s="17">
        <v>3.48</v>
      </c>
    </row>
    <row r="319" spans="1:2" ht="15">
      <c r="A319" s="16" t="s">
        <v>382</v>
      </c>
      <c r="B319" s="17">
        <v>3.4</v>
      </c>
    </row>
    <row r="320" spans="1:2" ht="15">
      <c r="A320" s="16" t="s">
        <v>383</v>
      </c>
      <c r="B320" s="17">
        <v>3.36</v>
      </c>
    </row>
    <row r="321" spans="1:2" ht="15">
      <c r="A321" s="16" t="s">
        <v>384</v>
      </c>
      <c r="B321" s="17">
        <v>3.21</v>
      </c>
    </row>
    <row r="322" spans="1:2" ht="15">
      <c r="A322" s="16" t="s">
        <v>385</v>
      </c>
      <c r="B322" s="17">
        <v>3.14</v>
      </c>
    </row>
    <row r="323" spans="1:2" ht="15">
      <c r="A323" s="18" t="s">
        <v>386</v>
      </c>
      <c r="B323" s="17">
        <v>5.61</v>
      </c>
    </row>
    <row r="324" spans="1:2" ht="15">
      <c r="A324" s="18" t="s">
        <v>387</v>
      </c>
      <c r="B324" s="17">
        <v>5.33</v>
      </c>
    </row>
    <row r="325" spans="1:2" ht="15">
      <c r="A325" s="18" t="s">
        <v>388</v>
      </c>
      <c r="B325" s="17">
        <v>5.27</v>
      </c>
    </row>
    <row r="326" spans="1:2" ht="15">
      <c r="A326" s="18" t="s">
        <v>389</v>
      </c>
      <c r="B326" s="17">
        <v>5.16</v>
      </c>
    </row>
    <row r="327" spans="1:2" ht="15">
      <c r="A327" s="18" t="s">
        <v>390</v>
      </c>
      <c r="B327" s="17">
        <v>5.05</v>
      </c>
    </row>
    <row r="328" spans="1:2" ht="15">
      <c r="A328" s="18" t="s">
        <v>391</v>
      </c>
      <c r="B328" s="17">
        <v>4.99</v>
      </c>
    </row>
    <row r="329" spans="1:2" ht="15">
      <c r="A329" s="18" t="s">
        <v>392</v>
      </c>
      <c r="B329" s="17">
        <v>4.77</v>
      </c>
    </row>
    <row r="330" spans="1:2" ht="15">
      <c r="A330" s="16" t="s">
        <v>393</v>
      </c>
      <c r="B330" s="17">
        <v>5.56</v>
      </c>
    </row>
    <row r="331" spans="1:2" ht="15">
      <c r="A331" s="16" t="s">
        <v>394</v>
      </c>
      <c r="B331" s="17">
        <v>5.28</v>
      </c>
    </row>
    <row r="332" spans="1:2" ht="15">
      <c r="A332" s="16" t="s">
        <v>395</v>
      </c>
      <c r="B332" s="17">
        <v>5.23</v>
      </c>
    </row>
    <row r="333" spans="1:2" ht="15">
      <c r="A333" s="16" t="s">
        <v>396</v>
      </c>
      <c r="B333" s="17">
        <v>5.11</v>
      </c>
    </row>
    <row r="334" spans="1:2" ht="15">
      <c r="A334" s="16" t="s">
        <v>397</v>
      </c>
      <c r="B334" s="17">
        <v>5</v>
      </c>
    </row>
    <row r="335" spans="1:2" ht="15">
      <c r="A335" s="16" t="s">
        <v>398</v>
      </c>
      <c r="B335" s="17">
        <v>4.95</v>
      </c>
    </row>
    <row r="336" spans="1:2" ht="15">
      <c r="A336" s="16" t="s">
        <v>399</v>
      </c>
      <c r="B336" s="17">
        <v>4.72</v>
      </c>
    </row>
    <row r="337" spans="1:2" ht="15">
      <c r="A337" s="18" t="s">
        <v>400</v>
      </c>
      <c r="B337" s="17">
        <v>5.43</v>
      </c>
    </row>
    <row r="338" spans="1:2" ht="15">
      <c r="A338" s="18" t="s">
        <v>401</v>
      </c>
      <c r="B338" s="17">
        <v>5.16</v>
      </c>
    </row>
    <row r="339" spans="1:2" ht="15">
      <c r="A339" s="18" t="s">
        <v>402</v>
      </c>
      <c r="B339" s="17">
        <v>5.1</v>
      </c>
    </row>
    <row r="340" spans="1:2" ht="15">
      <c r="A340" s="18" t="s">
        <v>403</v>
      </c>
      <c r="B340" s="17">
        <v>4.99</v>
      </c>
    </row>
    <row r="341" spans="1:2" ht="15">
      <c r="A341" s="18" t="s">
        <v>404</v>
      </c>
      <c r="B341" s="17">
        <v>4.88</v>
      </c>
    </row>
    <row r="342" spans="1:2" ht="15">
      <c r="A342" s="18" t="s">
        <v>405</v>
      </c>
      <c r="B342" s="17">
        <v>4.83</v>
      </c>
    </row>
    <row r="343" spans="1:2" ht="15">
      <c r="A343" s="18" t="s">
        <v>406</v>
      </c>
      <c r="B343" s="17">
        <v>4.61</v>
      </c>
    </row>
    <row r="344" spans="1:2" ht="15">
      <c r="A344" s="16" t="s">
        <v>407</v>
      </c>
      <c r="B344" s="17">
        <v>5.23</v>
      </c>
    </row>
    <row r="345" spans="1:2" ht="15">
      <c r="A345" s="16" t="s">
        <v>408</v>
      </c>
      <c r="B345" s="17">
        <v>4.97</v>
      </c>
    </row>
    <row r="346" spans="1:2" ht="15">
      <c r="A346" s="16" t="s">
        <v>409</v>
      </c>
      <c r="B346" s="17">
        <v>4.92</v>
      </c>
    </row>
    <row r="347" spans="1:2" ht="15">
      <c r="A347" s="16" t="s">
        <v>410</v>
      </c>
      <c r="B347" s="17">
        <v>4.81</v>
      </c>
    </row>
    <row r="348" spans="1:2" ht="15">
      <c r="A348" s="16" t="s">
        <v>411</v>
      </c>
      <c r="B348" s="17">
        <v>4.71</v>
      </c>
    </row>
    <row r="349" spans="1:2" ht="15">
      <c r="A349" s="16" t="s">
        <v>412</v>
      </c>
      <c r="B349" s="17">
        <v>4.65</v>
      </c>
    </row>
    <row r="350" spans="1:2" ht="15">
      <c r="A350" s="16" t="s">
        <v>413</v>
      </c>
      <c r="B350" s="17">
        <v>4.45</v>
      </c>
    </row>
    <row r="351" spans="1:2" ht="15">
      <c r="A351" s="18" t="s">
        <v>414</v>
      </c>
      <c r="B351" s="17">
        <v>5.07</v>
      </c>
    </row>
    <row r="352" spans="1:2" ht="15">
      <c r="A352" s="18" t="s">
        <v>415</v>
      </c>
      <c r="B352" s="17">
        <v>4.82</v>
      </c>
    </row>
    <row r="353" spans="1:2" ht="15">
      <c r="A353" s="18" t="s">
        <v>416</v>
      </c>
      <c r="B353" s="17">
        <v>4.76</v>
      </c>
    </row>
    <row r="354" spans="1:2" ht="15">
      <c r="A354" s="18" t="s">
        <v>417</v>
      </c>
      <c r="B354" s="17">
        <v>4.66</v>
      </c>
    </row>
    <row r="355" spans="1:2" ht="15">
      <c r="A355" s="18" t="s">
        <v>418</v>
      </c>
      <c r="B355" s="17">
        <v>4.56</v>
      </c>
    </row>
    <row r="356" spans="1:2" ht="15">
      <c r="A356" s="18" t="s">
        <v>419</v>
      </c>
      <c r="B356" s="17">
        <v>4.51</v>
      </c>
    </row>
    <row r="357" spans="1:2" ht="15">
      <c r="A357" s="18" t="s">
        <v>420</v>
      </c>
      <c r="B357" s="17">
        <v>4.31</v>
      </c>
    </row>
    <row r="358" spans="1:2" ht="15">
      <c r="A358" s="16" t="s">
        <v>421</v>
      </c>
      <c r="B358" s="17">
        <v>4.87</v>
      </c>
    </row>
    <row r="359" spans="1:2" ht="15">
      <c r="A359" s="16" t="s">
        <v>422</v>
      </c>
      <c r="B359" s="17">
        <v>4.63</v>
      </c>
    </row>
    <row r="360" spans="1:2" ht="15">
      <c r="A360" s="16" t="s">
        <v>423</v>
      </c>
      <c r="B360" s="17">
        <v>4.58</v>
      </c>
    </row>
    <row r="361" spans="1:2" ht="15">
      <c r="A361" s="16" t="s">
        <v>424</v>
      </c>
      <c r="B361" s="17">
        <v>4.48</v>
      </c>
    </row>
    <row r="362" spans="1:2" ht="15">
      <c r="A362" s="16" t="s">
        <v>425</v>
      </c>
      <c r="B362" s="17">
        <v>4.39</v>
      </c>
    </row>
    <row r="363" spans="1:2" ht="15">
      <c r="A363" s="16" t="s">
        <v>426</v>
      </c>
      <c r="B363" s="17">
        <v>4.34</v>
      </c>
    </row>
    <row r="364" spans="1:2" ht="15">
      <c r="A364" s="16" t="s">
        <v>427</v>
      </c>
      <c r="B364" s="17">
        <v>4.14</v>
      </c>
    </row>
    <row r="365" spans="1:2" ht="15">
      <c r="A365" s="18" t="s">
        <v>428</v>
      </c>
      <c r="B365" s="17">
        <v>4.7</v>
      </c>
    </row>
    <row r="366" spans="1:2" ht="15">
      <c r="A366" s="18" t="s">
        <v>429</v>
      </c>
      <c r="B366" s="17">
        <v>4.46</v>
      </c>
    </row>
    <row r="367" spans="1:2" ht="15">
      <c r="A367" s="18" t="s">
        <v>430</v>
      </c>
      <c r="B367" s="17">
        <v>4.42</v>
      </c>
    </row>
    <row r="368" spans="1:2" ht="15">
      <c r="A368" s="18" t="s">
        <v>431</v>
      </c>
      <c r="B368" s="17">
        <v>4.32</v>
      </c>
    </row>
    <row r="369" spans="1:2" ht="15">
      <c r="A369" s="18" t="s">
        <v>432</v>
      </c>
      <c r="B369" s="17">
        <v>4.23</v>
      </c>
    </row>
    <row r="370" spans="1:2" ht="15">
      <c r="A370" s="18" t="s">
        <v>433</v>
      </c>
      <c r="B370" s="17">
        <v>4.18</v>
      </c>
    </row>
    <row r="371" spans="1:2" ht="15">
      <c r="A371" s="18" t="s">
        <v>434</v>
      </c>
      <c r="B371" s="17">
        <v>3.99</v>
      </c>
    </row>
    <row r="372" spans="1:2" ht="15">
      <c r="A372" s="16" t="s">
        <v>435</v>
      </c>
      <c r="B372" s="17">
        <v>4.49</v>
      </c>
    </row>
    <row r="373" spans="1:2" ht="15">
      <c r="A373" s="16" t="s">
        <v>436</v>
      </c>
      <c r="B373" s="17">
        <v>4.27</v>
      </c>
    </row>
    <row r="374" spans="1:2" ht="15">
      <c r="A374" s="16" t="s">
        <v>437</v>
      </c>
      <c r="B374" s="17">
        <v>4.22</v>
      </c>
    </row>
    <row r="375" spans="1:2" ht="15">
      <c r="A375" s="16" t="s">
        <v>438</v>
      </c>
      <c r="B375" s="17">
        <v>4.13</v>
      </c>
    </row>
    <row r="376" spans="1:2" ht="15">
      <c r="A376" s="16" t="s">
        <v>439</v>
      </c>
      <c r="B376" s="17">
        <v>4.04</v>
      </c>
    </row>
    <row r="377" spans="1:2" ht="15">
      <c r="A377" s="16" t="s">
        <v>440</v>
      </c>
      <c r="B377" s="17">
        <v>4</v>
      </c>
    </row>
    <row r="378" spans="1:2" ht="15">
      <c r="A378" s="16" t="s">
        <v>441</v>
      </c>
      <c r="B378" s="17">
        <v>3.82</v>
      </c>
    </row>
    <row r="379" spans="1:2" ht="15">
      <c r="A379" s="19" t="s">
        <v>225</v>
      </c>
      <c r="B379" s="19">
        <v>0</v>
      </c>
    </row>
    <row r="380" spans="1:2" ht="15">
      <c r="A380" s="20"/>
      <c r="B380" s="20"/>
    </row>
    <row r="381" spans="1:2" ht="15">
      <c r="A381" s="20"/>
      <c r="B381" s="20"/>
    </row>
    <row r="382" spans="1:2" ht="15">
      <c r="A382" s="20"/>
      <c r="B382" s="20"/>
    </row>
    <row r="383" spans="1:2" ht="15">
      <c r="A383" s="20"/>
      <c r="B383" s="20"/>
    </row>
    <row r="384" spans="1:2" ht="15">
      <c r="A384" s="20"/>
      <c r="B384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John Whiting</cp:lastModifiedBy>
  <cp:lastPrinted>2011-08-13T05:39:32Z</cp:lastPrinted>
  <dcterms:created xsi:type="dcterms:W3CDTF">2011-06-10T10:50:18Z</dcterms:created>
  <dcterms:modified xsi:type="dcterms:W3CDTF">2011-08-14T23:15:15Z</dcterms:modified>
  <cp:category/>
  <cp:version/>
  <cp:contentType/>
  <cp:contentStatus/>
</cp:coreProperties>
</file>