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12EC4F23-11B9-4C58-B0A8-1566C57CDDB1}" xr6:coauthVersionLast="45" xr6:coauthVersionMax="45" xr10:uidLastSave="{00000000-0000-0000-0000-000000000000}"/>
  <bookViews>
    <workbookView xWindow="-120" yWindow="-120" windowWidth="20730" windowHeight="11160" xr2:uid="{A18F3C3A-7A8B-4E3E-94D0-51E4C005D0DB}"/>
  </bookViews>
  <sheets>
    <sheet name="Raw" sheetId="4" r:id="rId1"/>
  </sheets>
  <definedNames>
    <definedName name="_xlnm._FilterDatabase" localSheetId="0" hidden="1">Raw!$A$4:$Q$23</definedName>
    <definedName name="_xlnm.Print_Area" localSheetId="0">Raw!$B$1:$F$23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4" l="1"/>
  <c r="M12" i="4" l="1"/>
  <c r="L12" i="4"/>
  <c r="I12" i="4"/>
  <c r="J12" i="4" s="1"/>
  <c r="M5" i="4"/>
  <c r="L5" i="4"/>
  <c r="I5" i="4"/>
  <c r="J5" i="4" s="1"/>
  <c r="M15" i="4"/>
  <c r="L15" i="4"/>
  <c r="I15" i="4"/>
  <c r="J15" i="4" s="1"/>
  <c r="N5" i="4" l="1"/>
  <c r="O5" i="4" s="1"/>
  <c r="P5" i="4" s="1"/>
  <c r="N12" i="4"/>
  <c r="O12" i="4" s="1"/>
  <c r="P12" i="4" s="1"/>
  <c r="N15" i="4"/>
  <c r="O15" i="4" s="1"/>
  <c r="P15" i="4" s="1"/>
  <c r="L23" i="4"/>
  <c r="M23" i="4"/>
  <c r="I23" i="4"/>
  <c r="J23" i="4" s="1"/>
  <c r="N23" i="4" l="1"/>
  <c r="O23" i="4" s="1"/>
  <c r="P23" i="4" s="1"/>
  <c r="I18" i="4"/>
  <c r="J18" i="4" s="1"/>
  <c r="M17" i="4"/>
  <c r="M19" i="4"/>
  <c r="L11" i="4" l="1"/>
  <c r="L19" i="4"/>
  <c r="L17" i="4"/>
  <c r="I19" i="4"/>
  <c r="J19" i="4" s="1"/>
  <c r="I17" i="4"/>
  <c r="J17" i="4" s="1"/>
  <c r="I11" i="4"/>
  <c r="J11" i="4" s="1"/>
  <c r="M13" i="4"/>
  <c r="L13" i="4"/>
  <c r="I13" i="4"/>
  <c r="J13" i="4" s="1"/>
  <c r="N17" i="4" l="1"/>
  <c r="O17" i="4" s="1"/>
  <c r="P17" i="4" s="1"/>
  <c r="N19" i="4"/>
  <c r="O19" i="4" s="1"/>
  <c r="P19" i="4" s="1"/>
  <c r="N11" i="4"/>
  <c r="O11" i="4" s="1"/>
  <c r="P11" i="4" s="1"/>
  <c r="N13" i="4"/>
  <c r="O13" i="4" s="1"/>
  <c r="P13" i="4" s="1"/>
  <c r="L10" i="4"/>
  <c r="L7" i="4"/>
  <c r="L9" i="4"/>
  <c r="L14" i="4"/>
  <c r="L20" i="4"/>
  <c r="L28" i="4"/>
  <c r="L21" i="4"/>
  <c r="L6" i="4"/>
  <c r="L18" i="4"/>
  <c r="L16" i="4"/>
  <c r="L22" i="4"/>
  <c r="L8" i="4"/>
  <c r="M6" i="4" l="1"/>
  <c r="M28" i="4"/>
  <c r="I28" i="4"/>
  <c r="M14" i="4"/>
  <c r="M20" i="4"/>
  <c r="M16" i="4"/>
  <c r="M10" i="4"/>
  <c r="M18" i="4"/>
  <c r="M7" i="4"/>
  <c r="M8" i="4"/>
  <c r="M9" i="4"/>
  <c r="M22" i="4"/>
  <c r="M21" i="4"/>
  <c r="I14" i="4"/>
  <c r="J14" i="4" s="1"/>
  <c r="I20" i="4"/>
  <c r="J20" i="4" s="1"/>
  <c r="I16" i="4"/>
  <c r="J16" i="4" s="1"/>
  <c r="I10" i="4"/>
  <c r="J10" i="4" s="1"/>
  <c r="I7" i="4"/>
  <c r="J7" i="4" s="1"/>
  <c r="I8" i="4"/>
  <c r="J8" i="4" s="1"/>
  <c r="I9" i="4"/>
  <c r="J9" i="4" s="1"/>
  <c r="I22" i="4"/>
  <c r="J22" i="4" s="1"/>
  <c r="I21" i="4"/>
  <c r="J21" i="4" s="1"/>
  <c r="I6" i="4"/>
  <c r="J6" i="4" s="1"/>
  <c r="N6" i="4" l="1"/>
  <c r="O6" i="4" s="1"/>
  <c r="P6" i="4" s="1"/>
  <c r="N14" i="4"/>
  <c r="O14" i="4" s="1"/>
  <c r="P14" i="4" s="1"/>
  <c r="N7" i="4"/>
  <c r="O7" i="4" s="1"/>
  <c r="P7" i="4" s="1"/>
  <c r="N16" i="4"/>
  <c r="O16" i="4" s="1"/>
  <c r="P16" i="4" s="1"/>
  <c r="N20" i="4"/>
  <c r="O20" i="4" s="1"/>
  <c r="P20" i="4" s="1"/>
  <c r="N8" i="4"/>
  <c r="O8" i="4" s="1"/>
  <c r="P8" i="4" s="1"/>
  <c r="N21" i="4"/>
  <c r="O21" i="4" s="1"/>
  <c r="P21" i="4" s="1"/>
  <c r="N22" i="4"/>
  <c r="O22" i="4" s="1"/>
  <c r="P22" i="4" s="1"/>
  <c r="N9" i="4"/>
  <c r="O9" i="4" s="1"/>
  <c r="P9" i="4" s="1"/>
  <c r="N18" i="4"/>
  <c r="O18" i="4" s="1"/>
  <c r="P18" i="4" s="1"/>
  <c r="N10" i="4"/>
  <c r="O10" i="4" s="1"/>
  <c r="P10" i="4" s="1"/>
  <c r="N28" i="4"/>
  <c r="O28" i="4" s="1"/>
  <c r="P28" i="4" s="1"/>
</calcChain>
</file>

<file path=xl/sharedStrings.xml><?xml version="1.0" encoding="utf-8"?>
<sst xmlns="http://schemas.openxmlformats.org/spreadsheetml/2006/main" count="108" uniqueCount="61">
  <si>
    <t>Results</t>
  </si>
  <si>
    <t xml:space="preserve">Club </t>
  </si>
  <si>
    <t>Boat Class</t>
  </si>
  <si>
    <t>Gender</t>
  </si>
  <si>
    <t>Seconds</t>
  </si>
  <si>
    <t>Age</t>
  </si>
  <si>
    <t>Age Factor</t>
  </si>
  <si>
    <t>Corrected M/S</t>
  </si>
  <si>
    <t>Experienced</t>
  </si>
  <si>
    <t>M</t>
  </si>
  <si>
    <t>F</t>
  </si>
  <si>
    <t>YYRC</t>
  </si>
  <si>
    <t>Bairnsdale</t>
  </si>
  <si>
    <t>Hawthorn</t>
  </si>
  <si>
    <t>MRC</t>
  </si>
  <si>
    <t>MUBC</t>
  </si>
  <si>
    <t>Grammarians</t>
  </si>
  <si>
    <t>Powerhouse</t>
  </si>
  <si>
    <t>0.12% per year 26-55 and 0.83% a year from age 56</t>
  </si>
  <si>
    <t>Age factor</t>
  </si>
  <si>
    <t>Saturday, 19th Sept 2020</t>
  </si>
  <si>
    <t>m/s</t>
  </si>
  <si>
    <t>Golding,  Sam</t>
  </si>
  <si>
    <t>Finney,  Nigel</t>
  </si>
  <si>
    <t>Mursell,  Ross</t>
  </si>
  <si>
    <t>Broad, Lynne</t>
  </si>
  <si>
    <t>Chatziyakoumis,  Jack</t>
  </si>
  <si>
    <t>Kinch,  Edward</t>
  </si>
  <si>
    <t>Wood,  Tom</t>
  </si>
  <si>
    <t>Dowell,  Val</t>
  </si>
  <si>
    <t>Upton, Mark</t>
  </si>
  <si>
    <t>Hennessy, Damien</t>
  </si>
  <si>
    <t>Kerin,  Michael</t>
  </si>
  <si>
    <t>Gender Factor</t>
  </si>
  <si>
    <t>Greenwood,  Emma</t>
  </si>
  <si>
    <t xml:space="preserve">Gender factor </t>
  </si>
  <si>
    <t>10% for female</t>
  </si>
  <si>
    <t>Bridgeford, Paul</t>
  </si>
  <si>
    <t>Flocas, Rob</t>
  </si>
  <si>
    <t>Cardinals</t>
  </si>
  <si>
    <t>APSM</t>
  </si>
  <si>
    <t>Curry, David</t>
  </si>
  <si>
    <t>Lake Colac</t>
  </si>
  <si>
    <t>Perkins, Adam</t>
  </si>
  <si>
    <t>Anderson, Rob</t>
  </si>
  <si>
    <t>2020 Head of the Charles</t>
  </si>
  <si>
    <t>Stroke</t>
  </si>
  <si>
    <t>4702m Time</t>
  </si>
  <si>
    <t>Corrected 4702m Time</t>
  </si>
  <si>
    <t>Wheelahan, Jennifer</t>
  </si>
  <si>
    <t>Gould, Sue</t>
  </si>
  <si>
    <t>Hill, Benny</t>
  </si>
  <si>
    <t>Corrected Time (sec)</t>
  </si>
  <si>
    <t>Raw Position</t>
  </si>
  <si>
    <t>Position corrected</t>
  </si>
  <si>
    <t># in age group</t>
  </si>
  <si>
    <t>Wrong distance</t>
  </si>
  <si>
    <t>4207 time</t>
  </si>
  <si>
    <t>4207m time</t>
  </si>
  <si>
    <t>HOC
Position</t>
  </si>
  <si>
    <t>Relative to HOC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</si>
</sst>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3" xfId="0" applyNumberFormat="1" applyBorder="1" applyAlignment="1" applyProtection="1">
      <alignment horizontal="center" wrapText="1"/>
      <protection locked="0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47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3" xfId="0" applyNumberFormat="1" applyFill="1" applyBorder="1" applyAlignment="1" applyProtection="1">
      <alignment horizontal="center" wrapText="1"/>
      <protection locked="0"/>
    </xf>
    <xf numFmtId="47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Fill="1"/>
    <xf numFmtId="0" fontId="1" fillId="0" borderId="1" xfId="0" applyFon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Fill="1" applyAlignment="1">
      <alignment horizontal="center"/>
    </xf>
    <xf numFmtId="0" fontId="0" fillId="0" borderId="3" xfId="0" applyFill="1" applyBorder="1" applyAlignment="1" applyProtection="1">
      <alignment wrapText="1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7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7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68DF-E4BF-4D87-A26D-E344F48D30BA}">
  <sheetPr>
    <pageSetUpPr fitToPage="1"/>
  </sheetPr>
  <dimension ref="A1:IN43"/>
  <sheetViews>
    <sheetView tabSelected="1" zoomScale="85" zoomScaleNormal="85" workbookViewId="0">
      <pane ySplit="4" topLeftCell="A5" activePane="bottomLeft" state="frozen"/>
      <selection pane="bottomLeft" activeCell="G5" sqref="G5:G23"/>
    </sheetView>
  </sheetViews>
  <sheetFormatPr defaultRowHeight="15" x14ac:dyDescent="0.25"/>
  <cols>
    <col min="2" max="2" width="25.85546875" style="35" customWidth="1"/>
    <col min="3" max="3" width="21.42578125" customWidth="1"/>
    <col min="4" max="4" width="13.28515625" style="3" customWidth="1"/>
    <col min="5" max="5" width="15.5703125" style="3" customWidth="1"/>
    <col min="6" max="6" width="11.7109375" style="11" customWidth="1"/>
    <col min="7" max="8" width="11.7109375" style="22" customWidth="1"/>
    <col min="9" max="9" width="9.140625" style="14"/>
    <col min="10" max="10" width="11.5703125" style="14" bestFit="1" customWidth="1"/>
    <col min="11" max="13" width="9.140625" style="14"/>
    <col min="14" max="15" width="11.5703125" style="14" bestFit="1" customWidth="1"/>
    <col min="16" max="16" width="11.5703125" bestFit="1" customWidth="1"/>
    <col min="251" max="251" width="10.5703125" customWidth="1"/>
    <col min="252" max="252" width="21.42578125" customWidth="1"/>
    <col min="253" max="253" width="13.28515625" customWidth="1"/>
    <col min="254" max="254" width="12.85546875" bestFit="1" customWidth="1"/>
    <col min="256" max="260" width="11.7109375" customWidth="1"/>
    <col min="262" max="262" width="11.5703125" bestFit="1" customWidth="1"/>
    <col min="265" max="265" width="11.5703125" bestFit="1" customWidth="1"/>
    <col min="507" max="507" width="10.5703125" customWidth="1"/>
    <col min="508" max="508" width="21.42578125" customWidth="1"/>
    <col min="509" max="509" width="13.28515625" customWidth="1"/>
    <col min="510" max="510" width="12.85546875" bestFit="1" customWidth="1"/>
    <col min="512" max="516" width="11.7109375" customWidth="1"/>
    <col min="518" max="518" width="11.5703125" bestFit="1" customWidth="1"/>
    <col min="521" max="521" width="11.5703125" bestFit="1" customWidth="1"/>
    <col min="763" max="763" width="10.5703125" customWidth="1"/>
    <col min="764" max="764" width="21.42578125" customWidth="1"/>
    <col min="765" max="765" width="13.28515625" customWidth="1"/>
    <col min="766" max="766" width="12.85546875" bestFit="1" customWidth="1"/>
    <col min="768" max="772" width="11.7109375" customWidth="1"/>
    <col min="774" max="774" width="11.5703125" bestFit="1" customWidth="1"/>
    <col min="777" max="777" width="11.5703125" bestFit="1" customWidth="1"/>
    <col min="1019" max="1019" width="10.5703125" customWidth="1"/>
    <col min="1020" max="1020" width="21.42578125" customWidth="1"/>
    <col min="1021" max="1021" width="13.28515625" customWidth="1"/>
    <col min="1022" max="1022" width="12.85546875" bestFit="1" customWidth="1"/>
    <col min="1024" max="1028" width="11.7109375" customWidth="1"/>
    <col min="1030" max="1030" width="11.5703125" bestFit="1" customWidth="1"/>
    <col min="1033" max="1033" width="11.5703125" bestFit="1" customWidth="1"/>
    <col min="1275" max="1275" width="10.5703125" customWidth="1"/>
    <col min="1276" max="1276" width="21.42578125" customWidth="1"/>
    <col min="1277" max="1277" width="13.28515625" customWidth="1"/>
    <col min="1278" max="1278" width="12.85546875" bestFit="1" customWidth="1"/>
    <col min="1280" max="1284" width="11.7109375" customWidth="1"/>
    <col min="1286" max="1286" width="11.5703125" bestFit="1" customWidth="1"/>
    <col min="1289" max="1289" width="11.5703125" bestFit="1" customWidth="1"/>
    <col min="1531" max="1531" width="10.5703125" customWidth="1"/>
    <col min="1532" max="1532" width="21.42578125" customWidth="1"/>
    <col min="1533" max="1533" width="13.28515625" customWidth="1"/>
    <col min="1534" max="1534" width="12.85546875" bestFit="1" customWidth="1"/>
    <col min="1536" max="1540" width="11.7109375" customWidth="1"/>
    <col min="1542" max="1542" width="11.5703125" bestFit="1" customWidth="1"/>
    <col min="1545" max="1545" width="11.5703125" bestFit="1" customWidth="1"/>
    <col min="1787" max="1787" width="10.5703125" customWidth="1"/>
    <col min="1788" max="1788" width="21.42578125" customWidth="1"/>
    <col min="1789" max="1789" width="13.28515625" customWidth="1"/>
    <col min="1790" max="1790" width="12.85546875" bestFit="1" customWidth="1"/>
    <col min="1792" max="1796" width="11.7109375" customWidth="1"/>
    <col min="1798" max="1798" width="11.5703125" bestFit="1" customWidth="1"/>
    <col min="1801" max="1801" width="11.5703125" bestFit="1" customWidth="1"/>
    <col min="2043" max="2043" width="10.5703125" customWidth="1"/>
    <col min="2044" max="2044" width="21.42578125" customWidth="1"/>
    <col min="2045" max="2045" width="13.28515625" customWidth="1"/>
    <col min="2046" max="2046" width="12.85546875" bestFit="1" customWidth="1"/>
    <col min="2048" max="2052" width="11.7109375" customWidth="1"/>
    <col min="2054" max="2054" width="11.5703125" bestFit="1" customWidth="1"/>
    <col min="2057" max="2057" width="11.5703125" bestFit="1" customWidth="1"/>
    <col min="2299" max="2299" width="10.5703125" customWidth="1"/>
    <col min="2300" max="2300" width="21.42578125" customWidth="1"/>
    <col min="2301" max="2301" width="13.28515625" customWidth="1"/>
    <col min="2302" max="2302" width="12.85546875" bestFit="1" customWidth="1"/>
    <col min="2304" max="2308" width="11.7109375" customWidth="1"/>
    <col min="2310" max="2310" width="11.5703125" bestFit="1" customWidth="1"/>
    <col min="2313" max="2313" width="11.5703125" bestFit="1" customWidth="1"/>
    <col min="2555" max="2555" width="10.5703125" customWidth="1"/>
    <col min="2556" max="2556" width="21.42578125" customWidth="1"/>
    <col min="2557" max="2557" width="13.28515625" customWidth="1"/>
    <col min="2558" max="2558" width="12.85546875" bestFit="1" customWidth="1"/>
    <col min="2560" max="2564" width="11.7109375" customWidth="1"/>
    <col min="2566" max="2566" width="11.5703125" bestFit="1" customWidth="1"/>
    <col min="2569" max="2569" width="11.5703125" bestFit="1" customWidth="1"/>
    <col min="2811" max="2811" width="10.5703125" customWidth="1"/>
    <col min="2812" max="2812" width="21.42578125" customWidth="1"/>
    <col min="2813" max="2813" width="13.28515625" customWidth="1"/>
    <col min="2814" max="2814" width="12.85546875" bestFit="1" customWidth="1"/>
    <col min="2816" max="2820" width="11.7109375" customWidth="1"/>
    <col min="2822" max="2822" width="11.5703125" bestFit="1" customWidth="1"/>
    <col min="2825" max="2825" width="11.5703125" bestFit="1" customWidth="1"/>
    <col min="3067" max="3067" width="10.5703125" customWidth="1"/>
    <col min="3068" max="3068" width="21.42578125" customWidth="1"/>
    <col min="3069" max="3069" width="13.28515625" customWidth="1"/>
    <col min="3070" max="3070" width="12.85546875" bestFit="1" customWidth="1"/>
    <col min="3072" max="3076" width="11.7109375" customWidth="1"/>
    <col min="3078" max="3078" width="11.5703125" bestFit="1" customWidth="1"/>
    <col min="3081" max="3081" width="11.5703125" bestFit="1" customWidth="1"/>
    <col min="3323" max="3323" width="10.5703125" customWidth="1"/>
    <col min="3324" max="3324" width="21.42578125" customWidth="1"/>
    <col min="3325" max="3325" width="13.28515625" customWidth="1"/>
    <col min="3326" max="3326" width="12.85546875" bestFit="1" customWidth="1"/>
    <col min="3328" max="3332" width="11.7109375" customWidth="1"/>
    <col min="3334" max="3334" width="11.5703125" bestFit="1" customWidth="1"/>
    <col min="3337" max="3337" width="11.5703125" bestFit="1" customWidth="1"/>
    <col min="3579" max="3579" width="10.5703125" customWidth="1"/>
    <col min="3580" max="3580" width="21.42578125" customWidth="1"/>
    <col min="3581" max="3581" width="13.28515625" customWidth="1"/>
    <col min="3582" max="3582" width="12.85546875" bestFit="1" customWidth="1"/>
    <col min="3584" max="3588" width="11.7109375" customWidth="1"/>
    <col min="3590" max="3590" width="11.5703125" bestFit="1" customWidth="1"/>
    <col min="3593" max="3593" width="11.5703125" bestFit="1" customWidth="1"/>
    <col min="3835" max="3835" width="10.5703125" customWidth="1"/>
    <col min="3836" max="3836" width="21.42578125" customWidth="1"/>
    <col min="3837" max="3837" width="13.28515625" customWidth="1"/>
    <col min="3838" max="3838" width="12.85546875" bestFit="1" customWidth="1"/>
    <col min="3840" max="3844" width="11.7109375" customWidth="1"/>
    <col min="3846" max="3846" width="11.5703125" bestFit="1" customWidth="1"/>
    <col min="3849" max="3849" width="11.5703125" bestFit="1" customWidth="1"/>
    <col min="4091" max="4091" width="10.5703125" customWidth="1"/>
    <col min="4092" max="4092" width="21.42578125" customWidth="1"/>
    <col min="4093" max="4093" width="13.28515625" customWidth="1"/>
    <col min="4094" max="4094" width="12.85546875" bestFit="1" customWidth="1"/>
    <col min="4096" max="4100" width="11.7109375" customWidth="1"/>
    <col min="4102" max="4102" width="11.5703125" bestFit="1" customWidth="1"/>
    <col min="4105" max="4105" width="11.5703125" bestFit="1" customWidth="1"/>
    <col min="4347" max="4347" width="10.5703125" customWidth="1"/>
    <col min="4348" max="4348" width="21.42578125" customWidth="1"/>
    <col min="4349" max="4349" width="13.28515625" customWidth="1"/>
    <col min="4350" max="4350" width="12.85546875" bestFit="1" customWidth="1"/>
    <col min="4352" max="4356" width="11.7109375" customWidth="1"/>
    <col min="4358" max="4358" width="11.5703125" bestFit="1" customWidth="1"/>
    <col min="4361" max="4361" width="11.5703125" bestFit="1" customWidth="1"/>
    <col min="4603" max="4603" width="10.5703125" customWidth="1"/>
    <col min="4604" max="4604" width="21.42578125" customWidth="1"/>
    <col min="4605" max="4605" width="13.28515625" customWidth="1"/>
    <col min="4606" max="4606" width="12.85546875" bestFit="1" customWidth="1"/>
    <col min="4608" max="4612" width="11.7109375" customWidth="1"/>
    <col min="4614" max="4614" width="11.5703125" bestFit="1" customWidth="1"/>
    <col min="4617" max="4617" width="11.5703125" bestFit="1" customWidth="1"/>
    <col min="4859" max="4859" width="10.5703125" customWidth="1"/>
    <col min="4860" max="4860" width="21.42578125" customWidth="1"/>
    <col min="4861" max="4861" width="13.28515625" customWidth="1"/>
    <col min="4862" max="4862" width="12.85546875" bestFit="1" customWidth="1"/>
    <col min="4864" max="4868" width="11.7109375" customWidth="1"/>
    <col min="4870" max="4870" width="11.5703125" bestFit="1" customWidth="1"/>
    <col min="4873" max="4873" width="11.5703125" bestFit="1" customWidth="1"/>
    <col min="5115" max="5115" width="10.5703125" customWidth="1"/>
    <col min="5116" max="5116" width="21.42578125" customWidth="1"/>
    <col min="5117" max="5117" width="13.28515625" customWidth="1"/>
    <col min="5118" max="5118" width="12.85546875" bestFit="1" customWidth="1"/>
    <col min="5120" max="5124" width="11.7109375" customWidth="1"/>
    <col min="5126" max="5126" width="11.5703125" bestFit="1" customWidth="1"/>
    <col min="5129" max="5129" width="11.5703125" bestFit="1" customWidth="1"/>
    <col min="5371" max="5371" width="10.5703125" customWidth="1"/>
    <col min="5372" max="5372" width="21.42578125" customWidth="1"/>
    <col min="5373" max="5373" width="13.28515625" customWidth="1"/>
    <col min="5374" max="5374" width="12.85546875" bestFit="1" customWidth="1"/>
    <col min="5376" max="5380" width="11.7109375" customWidth="1"/>
    <col min="5382" max="5382" width="11.5703125" bestFit="1" customWidth="1"/>
    <col min="5385" max="5385" width="11.5703125" bestFit="1" customWidth="1"/>
    <col min="5627" max="5627" width="10.5703125" customWidth="1"/>
    <col min="5628" max="5628" width="21.42578125" customWidth="1"/>
    <col min="5629" max="5629" width="13.28515625" customWidth="1"/>
    <col min="5630" max="5630" width="12.85546875" bestFit="1" customWidth="1"/>
    <col min="5632" max="5636" width="11.7109375" customWidth="1"/>
    <col min="5638" max="5638" width="11.5703125" bestFit="1" customWidth="1"/>
    <col min="5641" max="5641" width="11.5703125" bestFit="1" customWidth="1"/>
    <col min="5883" max="5883" width="10.5703125" customWidth="1"/>
    <col min="5884" max="5884" width="21.42578125" customWidth="1"/>
    <col min="5885" max="5885" width="13.28515625" customWidth="1"/>
    <col min="5886" max="5886" width="12.85546875" bestFit="1" customWidth="1"/>
    <col min="5888" max="5892" width="11.7109375" customWidth="1"/>
    <col min="5894" max="5894" width="11.5703125" bestFit="1" customWidth="1"/>
    <col min="5897" max="5897" width="11.5703125" bestFit="1" customWidth="1"/>
    <col min="6139" max="6139" width="10.5703125" customWidth="1"/>
    <col min="6140" max="6140" width="21.42578125" customWidth="1"/>
    <col min="6141" max="6141" width="13.28515625" customWidth="1"/>
    <col min="6142" max="6142" width="12.85546875" bestFit="1" customWidth="1"/>
    <col min="6144" max="6148" width="11.7109375" customWidth="1"/>
    <col min="6150" max="6150" width="11.5703125" bestFit="1" customWidth="1"/>
    <col min="6153" max="6153" width="11.5703125" bestFit="1" customWidth="1"/>
    <col min="6395" max="6395" width="10.5703125" customWidth="1"/>
    <col min="6396" max="6396" width="21.42578125" customWidth="1"/>
    <col min="6397" max="6397" width="13.28515625" customWidth="1"/>
    <col min="6398" max="6398" width="12.85546875" bestFit="1" customWidth="1"/>
    <col min="6400" max="6404" width="11.7109375" customWidth="1"/>
    <col min="6406" max="6406" width="11.5703125" bestFit="1" customWidth="1"/>
    <col min="6409" max="6409" width="11.5703125" bestFit="1" customWidth="1"/>
    <col min="6651" max="6651" width="10.5703125" customWidth="1"/>
    <col min="6652" max="6652" width="21.42578125" customWidth="1"/>
    <col min="6653" max="6653" width="13.28515625" customWidth="1"/>
    <col min="6654" max="6654" width="12.85546875" bestFit="1" customWidth="1"/>
    <col min="6656" max="6660" width="11.7109375" customWidth="1"/>
    <col min="6662" max="6662" width="11.5703125" bestFit="1" customWidth="1"/>
    <col min="6665" max="6665" width="11.5703125" bestFit="1" customWidth="1"/>
    <col min="6907" max="6907" width="10.5703125" customWidth="1"/>
    <col min="6908" max="6908" width="21.42578125" customWidth="1"/>
    <col min="6909" max="6909" width="13.28515625" customWidth="1"/>
    <col min="6910" max="6910" width="12.85546875" bestFit="1" customWidth="1"/>
    <col min="6912" max="6916" width="11.7109375" customWidth="1"/>
    <col min="6918" max="6918" width="11.5703125" bestFit="1" customWidth="1"/>
    <col min="6921" max="6921" width="11.5703125" bestFit="1" customWidth="1"/>
    <col min="7163" max="7163" width="10.5703125" customWidth="1"/>
    <col min="7164" max="7164" width="21.42578125" customWidth="1"/>
    <col min="7165" max="7165" width="13.28515625" customWidth="1"/>
    <col min="7166" max="7166" width="12.85546875" bestFit="1" customWidth="1"/>
    <col min="7168" max="7172" width="11.7109375" customWidth="1"/>
    <col min="7174" max="7174" width="11.5703125" bestFit="1" customWidth="1"/>
    <col min="7177" max="7177" width="11.5703125" bestFit="1" customWidth="1"/>
    <col min="7419" max="7419" width="10.5703125" customWidth="1"/>
    <col min="7420" max="7420" width="21.42578125" customWidth="1"/>
    <col min="7421" max="7421" width="13.28515625" customWidth="1"/>
    <col min="7422" max="7422" width="12.85546875" bestFit="1" customWidth="1"/>
    <col min="7424" max="7428" width="11.7109375" customWidth="1"/>
    <col min="7430" max="7430" width="11.5703125" bestFit="1" customWidth="1"/>
    <col min="7433" max="7433" width="11.5703125" bestFit="1" customWidth="1"/>
    <col min="7675" max="7675" width="10.5703125" customWidth="1"/>
    <col min="7676" max="7676" width="21.42578125" customWidth="1"/>
    <col min="7677" max="7677" width="13.28515625" customWidth="1"/>
    <col min="7678" max="7678" width="12.85546875" bestFit="1" customWidth="1"/>
    <col min="7680" max="7684" width="11.7109375" customWidth="1"/>
    <col min="7686" max="7686" width="11.5703125" bestFit="1" customWidth="1"/>
    <col min="7689" max="7689" width="11.5703125" bestFit="1" customWidth="1"/>
    <col min="7931" max="7931" width="10.5703125" customWidth="1"/>
    <col min="7932" max="7932" width="21.42578125" customWidth="1"/>
    <col min="7933" max="7933" width="13.28515625" customWidth="1"/>
    <col min="7934" max="7934" width="12.85546875" bestFit="1" customWidth="1"/>
    <col min="7936" max="7940" width="11.7109375" customWidth="1"/>
    <col min="7942" max="7942" width="11.5703125" bestFit="1" customWidth="1"/>
    <col min="7945" max="7945" width="11.5703125" bestFit="1" customWidth="1"/>
    <col min="8187" max="8187" width="10.5703125" customWidth="1"/>
    <col min="8188" max="8188" width="21.42578125" customWidth="1"/>
    <col min="8189" max="8189" width="13.28515625" customWidth="1"/>
    <col min="8190" max="8190" width="12.85546875" bestFit="1" customWidth="1"/>
    <col min="8192" max="8196" width="11.7109375" customWidth="1"/>
    <col min="8198" max="8198" width="11.5703125" bestFit="1" customWidth="1"/>
    <col min="8201" max="8201" width="11.5703125" bestFit="1" customWidth="1"/>
    <col min="8443" max="8443" width="10.5703125" customWidth="1"/>
    <col min="8444" max="8444" width="21.42578125" customWidth="1"/>
    <col min="8445" max="8445" width="13.28515625" customWidth="1"/>
    <col min="8446" max="8446" width="12.85546875" bestFit="1" customWidth="1"/>
    <col min="8448" max="8452" width="11.7109375" customWidth="1"/>
    <col min="8454" max="8454" width="11.5703125" bestFit="1" customWidth="1"/>
    <col min="8457" max="8457" width="11.5703125" bestFit="1" customWidth="1"/>
    <col min="8699" max="8699" width="10.5703125" customWidth="1"/>
    <col min="8700" max="8700" width="21.42578125" customWidth="1"/>
    <col min="8701" max="8701" width="13.28515625" customWidth="1"/>
    <col min="8702" max="8702" width="12.85546875" bestFit="1" customWidth="1"/>
    <col min="8704" max="8708" width="11.7109375" customWidth="1"/>
    <col min="8710" max="8710" width="11.5703125" bestFit="1" customWidth="1"/>
    <col min="8713" max="8713" width="11.5703125" bestFit="1" customWidth="1"/>
    <col min="8955" max="8955" width="10.5703125" customWidth="1"/>
    <col min="8956" max="8956" width="21.42578125" customWidth="1"/>
    <col min="8957" max="8957" width="13.28515625" customWidth="1"/>
    <col min="8958" max="8958" width="12.85546875" bestFit="1" customWidth="1"/>
    <col min="8960" max="8964" width="11.7109375" customWidth="1"/>
    <col min="8966" max="8966" width="11.5703125" bestFit="1" customWidth="1"/>
    <col min="8969" max="8969" width="11.5703125" bestFit="1" customWidth="1"/>
    <col min="9211" max="9211" width="10.5703125" customWidth="1"/>
    <col min="9212" max="9212" width="21.42578125" customWidth="1"/>
    <col min="9213" max="9213" width="13.28515625" customWidth="1"/>
    <col min="9214" max="9214" width="12.85546875" bestFit="1" customWidth="1"/>
    <col min="9216" max="9220" width="11.7109375" customWidth="1"/>
    <col min="9222" max="9222" width="11.5703125" bestFit="1" customWidth="1"/>
    <col min="9225" max="9225" width="11.5703125" bestFit="1" customWidth="1"/>
    <col min="9467" max="9467" width="10.5703125" customWidth="1"/>
    <col min="9468" max="9468" width="21.42578125" customWidth="1"/>
    <col min="9469" max="9469" width="13.28515625" customWidth="1"/>
    <col min="9470" max="9470" width="12.85546875" bestFit="1" customWidth="1"/>
    <col min="9472" max="9476" width="11.7109375" customWidth="1"/>
    <col min="9478" max="9478" width="11.5703125" bestFit="1" customWidth="1"/>
    <col min="9481" max="9481" width="11.5703125" bestFit="1" customWidth="1"/>
    <col min="9723" max="9723" width="10.5703125" customWidth="1"/>
    <col min="9724" max="9724" width="21.42578125" customWidth="1"/>
    <col min="9725" max="9725" width="13.28515625" customWidth="1"/>
    <col min="9726" max="9726" width="12.85546875" bestFit="1" customWidth="1"/>
    <col min="9728" max="9732" width="11.7109375" customWidth="1"/>
    <col min="9734" max="9734" width="11.5703125" bestFit="1" customWidth="1"/>
    <col min="9737" max="9737" width="11.5703125" bestFit="1" customWidth="1"/>
    <col min="9979" max="9979" width="10.5703125" customWidth="1"/>
    <col min="9980" max="9980" width="21.42578125" customWidth="1"/>
    <col min="9981" max="9981" width="13.28515625" customWidth="1"/>
    <col min="9982" max="9982" width="12.85546875" bestFit="1" customWidth="1"/>
    <col min="9984" max="9988" width="11.7109375" customWidth="1"/>
    <col min="9990" max="9990" width="11.5703125" bestFit="1" customWidth="1"/>
    <col min="9993" max="9993" width="11.5703125" bestFit="1" customWidth="1"/>
    <col min="10235" max="10235" width="10.5703125" customWidth="1"/>
    <col min="10236" max="10236" width="21.42578125" customWidth="1"/>
    <col min="10237" max="10237" width="13.28515625" customWidth="1"/>
    <col min="10238" max="10238" width="12.85546875" bestFit="1" customWidth="1"/>
    <col min="10240" max="10244" width="11.7109375" customWidth="1"/>
    <col min="10246" max="10246" width="11.5703125" bestFit="1" customWidth="1"/>
    <col min="10249" max="10249" width="11.5703125" bestFit="1" customWidth="1"/>
    <col min="10491" max="10491" width="10.5703125" customWidth="1"/>
    <col min="10492" max="10492" width="21.42578125" customWidth="1"/>
    <col min="10493" max="10493" width="13.28515625" customWidth="1"/>
    <col min="10494" max="10494" width="12.85546875" bestFit="1" customWidth="1"/>
    <col min="10496" max="10500" width="11.7109375" customWidth="1"/>
    <col min="10502" max="10502" width="11.5703125" bestFit="1" customWidth="1"/>
    <col min="10505" max="10505" width="11.5703125" bestFit="1" customWidth="1"/>
    <col min="10747" max="10747" width="10.5703125" customWidth="1"/>
    <col min="10748" max="10748" width="21.42578125" customWidth="1"/>
    <col min="10749" max="10749" width="13.28515625" customWidth="1"/>
    <col min="10750" max="10750" width="12.85546875" bestFit="1" customWidth="1"/>
    <col min="10752" max="10756" width="11.7109375" customWidth="1"/>
    <col min="10758" max="10758" width="11.5703125" bestFit="1" customWidth="1"/>
    <col min="10761" max="10761" width="11.5703125" bestFit="1" customWidth="1"/>
    <col min="11003" max="11003" width="10.5703125" customWidth="1"/>
    <col min="11004" max="11004" width="21.42578125" customWidth="1"/>
    <col min="11005" max="11005" width="13.28515625" customWidth="1"/>
    <col min="11006" max="11006" width="12.85546875" bestFit="1" customWidth="1"/>
    <col min="11008" max="11012" width="11.7109375" customWidth="1"/>
    <col min="11014" max="11014" width="11.5703125" bestFit="1" customWidth="1"/>
    <col min="11017" max="11017" width="11.5703125" bestFit="1" customWidth="1"/>
    <col min="11259" max="11259" width="10.5703125" customWidth="1"/>
    <col min="11260" max="11260" width="21.42578125" customWidth="1"/>
    <col min="11261" max="11261" width="13.28515625" customWidth="1"/>
    <col min="11262" max="11262" width="12.85546875" bestFit="1" customWidth="1"/>
    <col min="11264" max="11268" width="11.7109375" customWidth="1"/>
    <col min="11270" max="11270" width="11.5703125" bestFit="1" customWidth="1"/>
    <col min="11273" max="11273" width="11.5703125" bestFit="1" customWidth="1"/>
    <col min="11515" max="11515" width="10.5703125" customWidth="1"/>
    <col min="11516" max="11516" width="21.42578125" customWidth="1"/>
    <col min="11517" max="11517" width="13.28515625" customWidth="1"/>
    <col min="11518" max="11518" width="12.85546875" bestFit="1" customWidth="1"/>
    <col min="11520" max="11524" width="11.7109375" customWidth="1"/>
    <col min="11526" max="11526" width="11.5703125" bestFit="1" customWidth="1"/>
    <col min="11529" max="11529" width="11.5703125" bestFit="1" customWidth="1"/>
    <col min="11771" max="11771" width="10.5703125" customWidth="1"/>
    <col min="11772" max="11772" width="21.42578125" customWidth="1"/>
    <col min="11773" max="11773" width="13.28515625" customWidth="1"/>
    <col min="11774" max="11774" width="12.85546875" bestFit="1" customWidth="1"/>
    <col min="11776" max="11780" width="11.7109375" customWidth="1"/>
    <col min="11782" max="11782" width="11.5703125" bestFit="1" customWidth="1"/>
    <col min="11785" max="11785" width="11.5703125" bestFit="1" customWidth="1"/>
    <col min="12027" max="12027" width="10.5703125" customWidth="1"/>
    <col min="12028" max="12028" width="21.42578125" customWidth="1"/>
    <col min="12029" max="12029" width="13.28515625" customWidth="1"/>
    <col min="12030" max="12030" width="12.85546875" bestFit="1" customWidth="1"/>
    <col min="12032" max="12036" width="11.7109375" customWidth="1"/>
    <col min="12038" max="12038" width="11.5703125" bestFit="1" customWidth="1"/>
    <col min="12041" max="12041" width="11.5703125" bestFit="1" customWidth="1"/>
    <col min="12283" max="12283" width="10.5703125" customWidth="1"/>
    <col min="12284" max="12284" width="21.42578125" customWidth="1"/>
    <col min="12285" max="12285" width="13.28515625" customWidth="1"/>
    <col min="12286" max="12286" width="12.85546875" bestFit="1" customWidth="1"/>
    <col min="12288" max="12292" width="11.7109375" customWidth="1"/>
    <col min="12294" max="12294" width="11.5703125" bestFit="1" customWidth="1"/>
    <col min="12297" max="12297" width="11.5703125" bestFit="1" customWidth="1"/>
    <col min="12539" max="12539" width="10.5703125" customWidth="1"/>
    <col min="12540" max="12540" width="21.42578125" customWidth="1"/>
    <col min="12541" max="12541" width="13.28515625" customWidth="1"/>
    <col min="12542" max="12542" width="12.85546875" bestFit="1" customWidth="1"/>
    <col min="12544" max="12548" width="11.7109375" customWidth="1"/>
    <col min="12550" max="12550" width="11.5703125" bestFit="1" customWidth="1"/>
    <col min="12553" max="12553" width="11.5703125" bestFit="1" customWidth="1"/>
    <col min="12795" max="12795" width="10.5703125" customWidth="1"/>
    <col min="12796" max="12796" width="21.42578125" customWidth="1"/>
    <col min="12797" max="12797" width="13.28515625" customWidth="1"/>
    <col min="12798" max="12798" width="12.85546875" bestFit="1" customWidth="1"/>
    <col min="12800" max="12804" width="11.7109375" customWidth="1"/>
    <col min="12806" max="12806" width="11.5703125" bestFit="1" customWidth="1"/>
    <col min="12809" max="12809" width="11.5703125" bestFit="1" customWidth="1"/>
    <col min="13051" max="13051" width="10.5703125" customWidth="1"/>
    <col min="13052" max="13052" width="21.42578125" customWidth="1"/>
    <col min="13053" max="13053" width="13.28515625" customWidth="1"/>
    <col min="13054" max="13054" width="12.85546875" bestFit="1" customWidth="1"/>
    <col min="13056" max="13060" width="11.7109375" customWidth="1"/>
    <col min="13062" max="13062" width="11.5703125" bestFit="1" customWidth="1"/>
    <col min="13065" max="13065" width="11.5703125" bestFit="1" customWidth="1"/>
    <col min="13307" max="13307" width="10.5703125" customWidth="1"/>
    <col min="13308" max="13308" width="21.42578125" customWidth="1"/>
    <col min="13309" max="13309" width="13.28515625" customWidth="1"/>
    <col min="13310" max="13310" width="12.85546875" bestFit="1" customWidth="1"/>
    <col min="13312" max="13316" width="11.7109375" customWidth="1"/>
    <col min="13318" max="13318" width="11.5703125" bestFit="1" customWidth="1"/>
    <col min="13321" max="13321" width="11.5703125" bestFit="1" customWidth="1"/>
    <col min="13563" max="13563" width="10.5703125" customWidth="1"/>
    <col min="13564" max="13564" width="21.42578125" customWidth="1"/>
    <col min="13565" max="13565" width="13.28515625" customWidth="1"/>
    <col min="13566" max="13566" width="12.85546875" bestFit="1" customWidth="1"/>
    <col min="13568" max="13572" width="11.7109375" customWidth="1"/>
    <col min="13574" max="13574" width="11.5703125" bestFit="1" customWidth="1"/>
    <col min="13577" max="13577" width="11.5703125" bestFit="1" customWidth="1"/>
    <col min="13819" max="13819" width="10.5703125" customWidth="1"/>
    <col min="13820" max="13820" width="21.42578125" customWidth="1"/>
    <col min="13821" max="13821" width="13.28515625" customWidth="1"/>
    <col min="13822" max="13822" width="12.85546875" bestFit="1" customWidth="1"/>
    <col min="13824" max="13828" width="11.7109375" customWidth="1"/>
    <col min="13830" max="13830" width="11.5703125" bestFit="1" customWidth="1"/>
    <col min="13833" max="13833" width="11.5703125" bestFit="1" customWidth="1"/>
    <col min="14075" max="14075" width="10.5703125" customWidth="1"/>
    <col min="14076" max="14076" width="21.42578125" customWidth="1"/>
    <col min="14077" max="14077" width="13.28515625" customWidth="1"/>
    <col min="14078" max="14078" width="12.85546875" bestFit="1" customWidth="1"/>
    <col min="14080" max="14084" width="11.7109375" customWidth="1"/>
    <col min="14086" max="14086" width="11.5703125" bestFit="1" customWidth="1"/>
    <col min="14089" max="14089" width="11.5703125" bestFit="1" customWidth="1"/>
    <col min="14331" max="14331" width="10.5703125" customWidth="1"/>
    <col min="14332" max="14332" width="21.42578125" customWidth="1"/>
    <col min="14333" max="14333" width="13.28515625" customWidth="1"/>
    <col min="14334" max="14334" width="12.85546875" bestFit="1" customWidth="1"/>
    <col min="14336" max="14340" width="11.7109375" customWidth="1"/>
    <col min="14342" max="14342" width="11.5703125" bestFit="1" customWidth="1"/>
    <col min="14345" max="14345" width="11.5703125" bestFit="1" customWidth="1"/>
    <col min="14587" max="14587" width="10.5703125" customWidth="1"/>
    <col min="14588" max="14588" width="21.42578125" customWidth="1"/>
    <col min="14589" max="14589" width="13.28515625" customWidth="1"/>
    <col min="14590" max="14590" width="12.85546875" bestFit="1" customWidth="1"/>
    <col min="14592" max="14596" width="11.7109375" customWidth="1"/>
    <col min="14598" max="14598" width="11.5703125" bestFit="1" customWidth="1"/>
    <col min="14601" max="14601" width="11.5703125" bestFit="1" customWidth="1"/>
    <col min="14843" max="14843" width="10.5703125" customWidth="1"/>
    <col min="14844" max="14844" width="21.42578125" customWidth="1"/>
    <col min="14845" max="14845" width="13.28515625" customWidth="1"/>
    <col min="14846" max="14846" width="12.85546875" bestFit="1" customWidth="1"/>
    <col min="14848" max="14852" width="11.7109375" customWidth="1"/>
    <col min="14854" max="14854" width="11.5703125" bestFit="1" customWidth="1"/>
    <col min="14857" max="14857" width="11.5703125" bestFit="1" customWidth="1"/>
    <col min="15099" max="15099" width="10.5703125" customWidth="1"/>
    <col min="15100" max="15100" width="21.42578125" customWidth="1"/>
    <col min="15101" max="15101" width="13.28515625" customWidth="1"/>
    <col min="15102" max="15102" width="12.85546875" bestFit="1" customWidth="1"/>
    <col min="15104" max="15108" width="11.7109375" customWidth="1"/>
    <col min="15110" max="15110" width="11.5703125" bestFit="1" customWidth="1"/>
    <col min="15113" max="15113" width="11.5703125" bestFit="1" customWidth="1"/>
    <col min="15355" max="15355" width="10.5703125" customWidth="1"/>
    <col min="15356" max="15356" width="21.42578125" customWidth="1"/>
    <col min="15357" max="15357" width="13.28515625" customWidth="1"/>
    <col min="15358" max="15358" width="12.85546875" bestFit="1" customWidth="1"/>
    <col min="15360" max="15364" width="11.7109375" customWidth="1"/>
    <col min="15366" max="15366" width="11.5703125" bestFit="1" customWidth="1"/>
    <col min="15369" max="15369" width="11.5703125" bestFit="1" customWidth="1"/>
    <col min="15611" max="15611" width="10.5703125" customWidth="1"/>
    <col min="15612" max="15612" width="21.42578125" customWidth="1"/>
    <col min="15613" max="15613" width="13.28515625" customWidth="1"/>
    <col min="15614" max="15614" width="12.85546875" bestFit="1" customWidth="1"/>
    <col min="15616" max="15620" width="11.7109375" customWidth="1"/>
    <col min="15622" max="15622" width="11.5703125" bestFit="1" customWidth="1"/>
    <col min="15625" max="15625" width="11.5703125" bestFit="1" customWidth="1"/>
    <col min="15867" max="15867" width="10.5703125" customWidth="1"/>
    <col min="15868" max="15868" width="21.42578125" customWidth="1"/>
    <col min="15869" max="15869" width="13.28515625" customWidth="1"/>
    <col min="15870" max="15870" width="12.85546875" bestFit="1" customWidth="1"/>
    <col min="15872" max="15876" width="11.7109375" customWidth="1"/>
    <col min="15878" max="15878" width="11.5703125" bestFit="1" customWidth="1"/>
    <col min="15881" max="15881" width="11.5703125" bestFit="1" customWidth="1"/>
    <col min="16123" max="16123" width="10.5703125" customWidth="1"/>
    <col min="16124" max="16124" width="21.42578125" customWidth="1"/>
    <col min="16125" max="16125" width="13.28515625" customWidth="1"/>
    <col min="16126" max="16126" width="12.85546875" bestFit="1" customWidth="1"/>
    <col min="16128" max="16132" width="11.7109375" customWidth="1"/>
    <col min="16134" max="16134" width="11.5703125" bestFit="1" customWidth="1"/>
    <col min="16137" max="16137" width="11.5703125" bestFit="1" customWidth="1"/>
  </cols>
  <sheetData>
    <row r="1" spans="1:17" ht="18.75" x14ac:dyDescent="0.3">
      <c r="B1" s="32" t="s">
        <v>45</v>
      </c>
      <c r="D1" s="1"/>
      <c r="F1"/>
      <c r="G1"/>
      <c r="H1"/>
    </row>
    <row r="2" spans="1:17" ht="18.75" x14ac:dyDescent="0.3">
      <c r="B2" s="32" t="s">
        <v>20</v>
      </c>
      <c r="D2" s="2"/>
      <c r="F2"/>
      <c r="G2"/>
      <c r="H2"/>
    </row>
    <row r="3" spans="1:17" ht="18.75" x14ac:dyDescent="0.3">
      <c r="B3" s="32" t="s">
        <v>0</v>
      </c>
      <c r="C3" s="1"/>
      <c r="D3" s="2"/>
      <c r="F3"/>
      <c r="G3" s="47" t="s">
        <v>60</v>
      </c>
      <c r="H3" s="47"/>
    </row>
    <row r="4" spans="1:17" s="2" customFormat="1" ht="45" x14ac:dyDescent="0.25">
      <c r="A4" s="15" t="s">
        <v>53</v>
      </c>
      <c r="B4" s="33" t="s">
        <v>46</v>
      </c>
      <c r="C4" s="4" t="s">
        <v>1</v>
      </c>
      <c r="D4" s="5" t="s">
        <v>2</v>
      </c>
      <c r="E4" s="6" t="s">
        <v>3</v>
      </c>
      <c r="F4" s="7" t="s">
        <v>47</v>
      </c>
      <c r="G4" s="7" t="s">
        <v>59</v>
      </c>
      <c r="H4" s="7" t="s">
        <v>55</v>
      </c>
      <c r="I4" s="15" t="s">
        <v>4</v>
      </c>
      <c r="J4" s="15" t="s">
        <v>21</v>
      </c>
      <c r="K4" s="15" t="s">
        <v>5</v>
      </c>
      <c r="L4" s="15" t="s">
        <v>6</v>
      </c>
      <c r="M4" s="15" t="s">
        <v>33</v>
      </c>
      <c r="N4" s="15" t="s">
        <v>7</v>
      </c>
      <c r="O4" s="15" t="s">
        <v>52</v>
      </c>
      <c r="P4" s="15" t="s">
        <v>48</v>
      </c>
      <c r="Q4" s="15" t="s">
        <v>54</v>
      </c>
    </row>
    <row r="5" spans="1:17" ht="15" customHeight="1" x14ac:dyDescent="0.25">
      <c r="A5" s="5">
        <v>19</v>
      </c>
      <c r="B5" s="34" t="s">
        <v>50</v>
      </c>
      <c r="C5" s="26" t="s">
        <v>14</v>
      </c>
      <c r="D5" s="26" t="s">
        <v>8</v>
      </c>
      <c r="E5" s="25" t="s">
        <v>10</v>
      </c>
      <c r="F5" s="10">
        <v>1.5833333333333335E-2</v>
      </c>
      <c r="G5" s="48">
        <v>3</v>
      </c>
      <c r="H5" s="44">
        <v>7</v>
      </c>
      <c r="I5" s="16">
        <f>F5*86400</f>
        <v>1368.0000000000002</v>
      </c>
      <c r="J5" s="17">
        <f>4702/I5</f>
        <v>3.4371345029239762</v>
      </c>
      <c r="K5" s="16">
        <v>71</v>
      </c>
      <c r="L5" s="16">
        <f>IF(K5&lt;26,1,IF(K5&gt;55,(1+(55*0.0012)+(K5-55)*0.0083),(1+(K5-25)*0.0012)))</f>
        <v>1.1988000000000001</v>
      </c>
      <c r="M5" s="16">
        <f>IF(E5= "F",1.1, 1)</f>
        <v>1.1000000000000001</v>
      </c>
      <c r="N5" s="18">
        <f>J5*L5*M5</f>
        <v>4.5324805263157897</v>
      </c>
      <c r="O5" s="19">
        <f>4702/N5</f>
        <v>1037.4010374010375</v>
      </c>
      <c r="P5" s="10">
        <f>O5/86400</f>
        <v>1.2006956451400897E-2</v>
      </c>
      <c r="Q5" s="5">
        <v>15</v>
      </c>
    </row>
    <row r="6" spans="1:17" ht="15" customHeight="1" x14ac:dyDescent="0.25">
      <c r="A6" s="5">
        <v>7</v>
      </c>
      <c r="B6" s="34" t="s">
        <v>32</v>
      </c>
      <c r="C6" s="26" t="s">
        <v>15</v>
      </c>
      <c r="D6" s="26" t="s">
        <v>8</v>
      </c>
      <c r="E6" s="25" t="s">
        <v>9</v>
      </c>
      <c r="F6" s="10">
        <v>1.283564814814815E-2</v>
      </c>
      <c r="G6" s="48">
        <v>5</v>
      </c>
      <c r="H6" s="44">
        <v>22</v>
      </c>
      <c r="I6" s="16">
        <f>F6*86400</f>
        <v>1109.0000000000002</v>
      </c>
      <c r="J6" s="17">
        <f>4702/I6</f>
        <v>4.2398557258791696</v>
      </c>
      <c r="K6" s="16">
        <v>73</v>
      </c>
      <c r="L6" s="16">
        <f>IF(K6&lt;26,1,IF(K6&gt;55,(1+(55*0.0012)+(K6-55)*0.0083),(1+(K6-25)*0.0012)))</f>
        <v>1.2154</v>
      </c>
      <c r="M6" s="16">
        <f>IF(E6= "F",1.1, 1)</f>
        <v>1</v>
      </c>
      <c r="N6" s="18">
        <f>J6*L6*M6</f>
        <v>5.1531206492335428</v>
      </c>
      <c r="O6" s="19">
        <f>4702/N6</f>
        <v>912.45680434424901</v>
      </c>
      <c r="P6" s="10">
        <f>O6/86400</f>
        <v>1.0560842642873252E-2</v>
      </c>
      <c r="Q6" s="5">
        <v>1</v>
      </c>
    </row>
    <row r="7" spans="1:17" ht="15" customHeight="1" x14ac:dyDescent="0.25">
      <c r="A7" s="5">
        <v>1</v>
      </c>
      <c r="B7" s="34" t="s">
        <v>26</v>
      </c>
      <c r="C7" s="26" t="s">
        <v>11</v>
      </c>
      <c r="D7" s="26" t="s">
        <v>8</v>
      </c>
      <c r="E7" s="25" t="s">
        <v>9</v>
      </c>
      <c r="F7" s="10">
        <v>1.1921296296296298E-2</v>
      </c>
      <c r="G7" s="48">
        <v>7</v>
      </c>
      <c r="H7" s="44">
        <v>65</v>
      </c>
      <c r="I7" s="16">
        <f>F7*86400</f>
        <v>1030.0000000000002</v>
      </c>
      <c r="J7" s="17">
        <f>4702/I7</f>
        <v>4.5650485436893193</v>
      </c>
      <c r="K7" s="16">
        <v>60</v>
      </c>
      <c r="L7" s="16">
        <f>IF(K7&lt;26,1,IF(K7&gt;55,(1+(55*0.0012)+(K7-55)*0.0083),(1+(K7-25)*0.0012)))</f>
        <v>1.1075000000000002</v>
      </c>
      <c r="M7" s="16">
        <f>IF(E7= "F",1.1, 1)</f>
        <v>1</v>
      </c>
      <c r="N7" s="18">
        <f>J7*L7*M7</f>
        <v>5.055791262135922</v>
      </c>
      <c r="O7" s="19">
        <f>4702/N7</f>
        <v>930.02257336343121</v>
      </c>
      <c r="P7" s="10">
        <f>O7/86400</f>
        <v>1.0764150154669343E-2</v>
      </c>
      <c r="Q7" s="5">
        <v>2</v>
      </c>
    </row>
    <row r="8" spans="1:17" ht="15" customHeight="1" x14ac:dyDescent="0.25">
      <c r="A8" s="5">
        <v>10</v>
      </c>
      <c r="B8" s="34" t="s">
        <v>28</v>
      </c>
      <c r="C8" s="26" t="s">
        <v>15</v>
      </c>
      <c r="D8" s="28" t="s">
        <v>8</v>
      </c>
      <c r="E8" s="25" t="s">
        <v>9</v>
      </c>
      <c r="F8" s="10">
        <v>1.3001157407407407E-2</v>
      </c>
      <c r="G8" s="48">
        <v>7</v>
      </c>
      <c r="H8" s="44">
        <v>22</v>
      </c>
      <c r="I8" s="16">
        <f>F8*86400</f>
        <v>1123.3</v>
      </c>
      <c r="J8" s="17">
        <f>4702/I8</f>
        <v>4.1858808866731954</v>
      </c>
      <c r="K8" s="16">
        <v>72</v>
      </c>
      <c r="L8" s="16">
        <f>IF(K8&lt;26,1,IF(K8&gt;55,(1+(55*0.0012)+(K8-55)*0.0083),(1+(K8-25)*0.0012)))</f>
        <v>1.2071000000000001</v>
      </c>
      <c r="M8" s="16">
        <f>IF(E8= "F",1.1, 1)</f>
        <v>1</v>
      </c>
      <c r="N8" s="18">
        <f>J8*L8*M8</f>
        <v>5.0527768183032142</v>
      </c>
      <c r="O8" s="19">
        <f>4702/N8</f>
        <v>930.57741694971412</v>
      </c>
      <c r="P8" s="10">
        <f>O8/86400</f>
        <v>1.0770571955436506E-2</v>
      </c>
      <c r="Q8" s="5">
        <v>3</v>
      </c>
    </row>
    <row r="9" spans="1:17" ht="15" customHeight="1" x14ac:dyDescent="0.25">
      <c r="A9" s="5">
        <v>18</v>
      </c>
      <c r="B9" s="34" t="s">
        <v>29</v>
      </c>
      <c r="C9" s="28" t="s">
        <v>16</v>
      </c>
      <c r="D9" s="28" t="s">
        <v>8</v>
      </c>
      <c r="E9" s="30" t="s">
        <v>10</v>
      </c>
      <c r="F9" s="21">
        <v>1.4601851851851852E-2</v>
      </c>
      <c r="G9" s="48">
        <v>8</v>
      </c>
      <c r="H9" s="44">
        <v>23</v>
      </c>
      <c r="I9" s="16">
        <f>F9*86400</f>
        <v>1261.5999999999999</v>
      </c>
      <c r="J9" s="17">
        <f>4702/I9</f>
        <v>3.7270133164235895</v>
      </c>
      <c r="K9" s="16">
        <v>64</v>
      </c>
      <c r="L9" s="16">
        <f>IF(K9&lt;26,1,IF(K9&gt;55,(1+(55*0.0012)+(K9-55)*0.0083),(1+(K9-25)*0.0012)))</f>
        <v>1.1407</v>
      </c>
      <c r="M9" s="16">
        <f>IF(E9= "F",1.1, 1)</f>
        <v>1.1000000000000001</v>
      </c>
      <c r="N9" s="18">
        <f>J9*L9*M9</f>
        <v>4.6765444990488279</v>
      </c>
      <c r="O9" s="19">
        <f>4702/N9</f>
        <v>1005.4432286395114</v>
      </c>
      <c r="P9" s="10">
        <f>O9/86400</f>
        <v>1.16370744055499E-2</v>
      </c>
      <c r="Q9" s="5">
        <v>12</v>
      </c>
    </row>
    <row r="10" spans="1:17" ht="15" customHeight="1" x14ac:dyDescent="0.25">
      <c r="A10" s="5">
        <v>14</v>
      </c>
      <c r="B10" s="34" t="s">
        <v>25</v>
      </c>
      <c r="C10" s="29" t="s">
        <v>12</v>
      </c>
      <c r="D10" s="26" t="s">
        <v>8</v>
      </c>
      <c r="E10" s="30" t="s">
        <v>10</v>
      </c>
      <c r="F10" s="10">
        <v>1.3756944444444445E-2</v>
      </c>
      <c r="G10" s="48">
        <v>9</v>
      </c>
      <c r="H10" s="44">
        <v>48</v>
      </c>
      <c r="I10" s="16">
        <f>F10*86400</f>
        <v>1188.6000000000001</v>
      </c>
      <c r="J10" s="17">
        <f>4702/I10</f>
        <v>3.9559145212855458</v>
      </c>
      <c r="K10" s="16">
        <v>57</v>
      </c>
      <c r="L10" s="16">
        <f>IF(K10&lt;26,1,IF(K10&gt;55,(1+(55*0.0012)+(K10-55)*0.0083),(1+(K10-25)*0.0012)))</f>
        <v>1.0826</v>
      </c>
      <c r="M10" s="16">
        <f>IF(E10= "F",1.1, 1)</f>
        <v>1.1000000000000001</v>
      </c>
      <c r="N10" s="18">
        <f>J10*L10*M10</f>
        <v>4.7109403668181056</v>
      </c>
      <c r="O10" s="19">
        <f>4702/N10</f>
        <v>998.10221184690056</v>
      </c>
      <c r="P10" s="10">
        <f>O10/86400</f>
        <v>1.1552108933413201E-2</v>
      </c>
      <c r="Q10" s="5">
        <v>10</v>
      </c>
    </row>
    <row r="11" spans="1:17" ht="15" customHeight="1" x14ac:dyDescent="0.25">
      <c r="A11" s="5">
        <v>2</v>
      </c>
      <c r="B11" s="34" t="s">
        <v>38</v>
      </c>
      <c r="C11" s="26" t="s">
        <v>39</v>
      </c>
      <c r="D11" s="20" t="s">
        <v>8</v>
      </c>
      <c r="E11" s="25" t="s">
        <v>9</v>
      </c>
      <c r="F11" s="10">
        <v>1.1952546296296296E-2</v>
      </c>
      <c r="G11" s="48">
        <v>11</v>
      </c>
      <c r="H11" s="44">
        <v>74</v>
      </c>
      <c r="I11" s="16">
        <f>F11*86400</f>
        <v>1032.7</v>
      </c>
      <c r="J11" s="17">
        <f>4702/I11</f>
        <v>4.5531131984119293</v>
      </c>
      <c r="K11" s="16">
        <v>50</v>
      </c>
      <c r="L11" s="16">
        <f>IF(K11&lt;26,1,IF(K11&gt;55,(1+(55*0.0012)+(K11-55)*0.0083),(1+(K11-25)*0.0012)))</f>
        <v>1.03</v>
      </c>
      <c r="M11" s="16">
        <v>1</v>
      </c>
      <c r="N11" s="18">
        <f>J11*L11*M11</f>
        <v>4.6897065943642877</v>
      </c>
      <c r="O11" s="19">
        <f>4702/N11</f>
        <v>1002.6213592233009</v>
      </c>
      <c r="P11" s="10">
        <f>O11/86400</f>
        <v>1.1604413879899316E-2</v>
      </c>
      <c r="Q11" s="5">
        <v>11</v>
      </c>
    </row>
    <row r="12" spans="1:17" ht="15" customHeight="1" x14ac:dyDescent="0.25">
      <c r="A12" s="5">
        <v>3</v>
      </c>
      <c r="B12" s="34" t="s">
        <v>51</v>
      </c>
      <c r="C12" s="26" t="s">
        <v>40</v>
      </c>
      <c r="D12" s="26" t="s">
        <v>8</v>
      </c>
      <c r="E12" s="25" t="s">
        <v>9</v>
      </c>
      <c r="F12" s="10">
        <v>1.2210648148148146E-2</v>
      </c>
      <c r="G12" s="48">
        <v>12</v>
      </c>
      <c r="H12" s="44">
        <v>23</v>
      </c>
      <c r="I12" s="16">
        <f>F12*86400</f>
        <v>1054.9999999999998</v>
      </c>
      <c r="J12" s="17">
        <f>4702/I12</f>
        <v>4.4568720379146933</v>
      </c>
      <c r="K12" s="16">
        <v>36</v>
      </c>
      <c r="L12" s="16">
        <f>IF(K12&lt;26,1,IF(K12&gt;55,(1+(55*0.0012)+(K12-55)*0.0083),(1+(K12-25)*0.0012)))</f>
        <v>1.0132000000000001</v>
      </c>
      <c r="M12" s="16">
        <f>IF(E12= "F",1.1, 1)</f>
        <v>1</v>
      </c>
      <c r="N12" s="18">
        <f>J12*L12*M12</f>
        <v>4.5157027488151673</v>
      </c>
      <c r="O12" s="19">
        <f>4702/N12</f>
        <v>1041.2554283458346</v>
      </c>
      <c r="P12" s="10">
        <f>O12/86400</f>
        <v>1.2051567457706419E-2</v>
      </c>
      <c r="Q12" s="5">
        <v>16</v>
      </c>
    </row>
    <row r="13" spans="1:17" ht="15" customHeight="1" x14ac:dyDescent="0.25">
      <c r="A13" s="5">
        <v>15</v>
      </c>
      <c r="B13" s="34" t="s">
        <v>37</v>
      </c>
      <c r="C13" s="26" t="s">
        <v>15</v>
      </c>
      <c r="D13" s="26" t="s">
        <v>8</v>
      </c>
      <c r="E13" s="25" t="s">
        <v>9</v>
      </c>
      <c r="F13" s="10">
        <v>1.4041666666666666E-2</v>
      </c>
      <c r="G13" s="48">
        <v>18</v>
      </c>
      <c r="H13" s="44">
        <v>22</v>
      </c>
      <c r="I13" s="16">
        <f>F13*86400</f>
        <v>1213.1999999999998</v>
      </c>
      <c r="J13" s="17">
        <f>4702/I13</f>
        <v>3.8757006264424669</v>
      </c>
      <c r="K13" s="16">
        <v>75</v>
      </c>
      <c r="L13" s="16">
        <f>IF(K13&lt;26,1,IF(K13&gt;55,(1+(55*0.0012)+(K13-55)*0.0083),(1+(K13-25)*0.0012)))</f>
        <v>1.232</v>
      </c>
      <c r="M13" s="16">
        <f>IF(E13= "F",1.1, 1)</f>
        <v>1</v>
      </c>
      <c r="N13" s="18">
        <f>J13*L13*M13</f>
        <v>4.7748631717771195</v>
      </c>
      <c r="O13" s="19">
        <f>4702/N13</f>
        <v>984.74025974025949</v>
      </c>
      <c r="P13" s="10">
        <f>O13/86400</f>
        <v>1.1397456709956707E-2</v>
      </c>
      <c r="Q13" s="5">
        <v>8</v>
      </c>
    </row>
    <row r="14" spans="1:17" ht="15" customHeight="1" x14ac:dyDescent="0.25">
      <c r="A14" s="5">
        <v>4</v>
      </c>
      <c r="B14" s="34" t="s">
        <v>22</v>
      </c>
      <c r="C14" s="26" t="s">
        <v>15</v>
      </c>
      <c r="D14" s="26" t="s">
        <v>8</v>
      </c>
      <c r="E14" s="25" t="s">
        <v>9</v>
      </c>
      <c r="F14" s="10">
        <v>1.2383101851851852E-2</v>
      </c>
      <c r="G14" s="48">
        <v>20</v>
      </c>
      <c r="H14" s="44">
        <v>74</v>
      </c>
      <c r="I14" s="16">
        <f>F14*86400</f>
        <v>1069.9000000000001</v>
      </c>
      <c r="J14" s="17">
        <f>4702/I14</f>
        <v>4.3948032526404335</v>
      </c>
      <c r="K14" s="16">
        <v>56</v>
      </c>
      <c r="L14" s="16">
        <f>IF(K14&lt;26,1,IF(K14&gt;55,(1+(55*0.0012)+(K14-55)*0.0083),(1+(K14-25)*0.0012)))</f>
        <v>1.0743</v>
      </c>
      <c r="M14" s="16">
        <f>IF(E14= "F",1.1, 1)</f>
        <v>1</v>
      </c>
      <c r="N14" s="18">
        <f>J14*L14*M14</f>
        <v>4.7213371343116179</v>
      </c>
      <c r="O14" s="19">
        <f>4702/N14</f>
        <v>995.90430978311463</v>
      </c>
      <c r="P14" s="10">
        <f>O14/86400</f>
        <v>1.1526670252119382E-2</v>
      </c>
      <c r="Q14" s="5">
        <v>9</v>
      </c>
    </row>
    <row r="15" spans="1:17" ht="15" customHeight="1" x14ac:dyDescent="0.25">
      <c r="A15" s="5">
        <v>16</v>
      </c>
      <c r="B15" s="34" t="s">
        <v>49</v>
      </c>
      <c r="C15" s="26" t="s">
        <v>13</v>
      </c>
      <c r="D15" s="26" t="s">
        <v>8</v>
      </c>
      <c r="E15" s="25" t="s">
        <v>10</v>
      </c>
      <c r="F15" s="10">
        <v>1.4412037037037037E-2</v>
      </c>
      <c r="G15" s="48">
        <v>20</v>
      </c>
      <c r="H15" s="44">
        <v>48</v>
      </c>
      <c r="I15" s="16">
        <f>F15*86400</f>
        <v>1245.2</v>
      </c>
      <c r="J15" s="17">
        <f>4702/I15</f>
        <v>3.7761002248634754</v>
      </c>
      <c r="K15" s="16">
        <v>56</v>
      </c>
      <c r="L15" s="16">
        <f>IF(K15&lt;26,1,IF(K15&gt;55,(1+(55*0.0012)+(K15-55)*0.0083),(1+(K15-25)*0.0012)))</f>
        <v>1.0743</v>
      </c>
      <c r="M15" s="16">
        <f>IF(E15= "F",1.1, 1)</f>
        <v>1.1000000000000001</v>
      </c>
      <c r="N15" s="18">
        <f>J15*L15*M15</f>
        <v>4.4623309187279157</v>
      </c>
      <c r="O15" s="19">
        <f>4702/N15</f>
        <v>1053.7093921623382</v>
      </c>
      <c r="P15" s="10">
        <f>O15/86400</f>
        <v>1.219571055743447E-2</v>
      </c>
      <c r="Q15" s="5">
        <v>17</v>
      </c>
    </row>
    <row r="16" spans="1:17" ht="15" customHeight="1" x14ac:dyDescent="0.25">
      <c r="A16" s="5">
        <v>6</v>
      </c>
      <c r="B16" s="34" t="s">
        <v>24</v>
      </c>
      <c r="C16" s="26" t="s">
        <v>17</v>
      </c>
      <c r="D16" s="26" t="s">
        <v>8</v>
      </c>
      <c r="E16" s="25" t="s">
        <v>9</v>
      </c>
      <c r="F16" s="10">
        <v>1.2674768518518518E-2</v>
      </c>
      <c r="G16" s="48">
        <v>23</v>
      </c>
      <c r="H16" s="44">
        <v>65</v>
      </c>
      <c r="I16" s="16">
        <f>F16*86400</f>
        <v>1095.0999999999999</v>
      </c>
      <c r="J16" s="17">
        <f>4702/I16</f>
        <v>4.2936718107935352</v>
      </c>
      <c r="K16" s="16">
        <v>66</v>
      </c>
      <c r="L16" s="16">
        <f>IF(K16&lt;26,1,IF(K16&gt;55,(1+(55*0.0012)+(K16-55)*0.0083),(1+(K16-25)*0.0012)))</f>
        <v>1.1573</v>
      </c>
      <c r="M16" s="16">
        <f>IF(E16= "F",1.1, 1)</f>
        <v>1</v>
      </c>
      <c r="N16" s="18">
        <f>J16*L16*M16</f>
        <v>4.9690663866313587</v>
      </c>
      <c r="O16" s="19">
        <f>4702/N16</f>
        <v>946.25421239090974</v>
      </c>
      <c r="P16" s="10">
        <f>O16/86400</f>
        <v>1.0952016347117011E-2</v>
      </c>
      <c r="Q16" s="5">
        <v>4</v>
      </c>
    </row>
    <row r="17" spans="1:248" ht="15" customHeight="1" x14ac:dyDescent="0.25">
      <c r="A17" s="5">
        <v>5</v>
      </c>
      <c r="B17" s="34" t="s">
        <v>43</v>
      </c>
      <c r="C17" s="26" t="s">
        <v>15</v>
      </c>
      <c r="D17" s="28" t="s">
        <v>8</v>
      </c>
      <c r="E17" s="25" t="s">
        <v>9</v>
      </c>
      <c r="F17" s="10">
        <v>1.2615740740740742E-2</v>
      </c>
      <c r="G17" s="48">
        <v>25</v>
      </c>
      <c r="H17" s="44">
        <v>74</v>
      </c>
      <c r="I17" s="16">
        <f>F17*86400</f>
        <v>1090</v>
      </c>
      <c r="J17" s="17">
        <f>4702/I17</f>
        <v>4.3137614678899086</v>
      </c>
      <c r="K17" s="16">
        <v>52</v>
      </c>
      <c r="L17" s="16">
        <f>IF(K17&lt;26,1,IF(K17&gt;55,(1+(55*0.0012)+(K17-55)*0.0083),(1+(K17-25)*0.0012)))</f>
        <v>1.0324</v>
      </c>
      <c r="M17" s="16">
        <f>IF(E17= "F",1.1, 1)</f>
        <v>1</v>
      </c>
      <c r="N17" s="18">
        <f>J17*L17*M17</f>
        <v>4.4535273394495416</v>
      </c>
      <c r="O17" s="19">
        <f>4702/N17</f>
        <v>1055.7923285548236</v>
      </c>
      <c r="P17" s="10">
        <f>O17/86400</f>
        <v>1.221981861753268E-2</v>
      </c>
      <c r="Q17" s="5">
        <v>18</v>
      </c>
    </row>
    <row r="18" spans="1:248" ht="15" customHeight="1" x14ac:dyDescent="0.25">
      <c r="A18" s="5">
        <v>8</v>
      </c>
      <c r="B18" s="34" t="s">
        <v>27</v>
      </c>
      <c r="C18" s="26" t="s">
        <v>11</v>
      </c>
      <c r="D18" s="26" t="s">
        <v>8</v>
      </c>
      <c r="E18" s="25" t="s">
        <v>9</v>
      </c>
      <c r="F18" s="10">
        <v>1.2854166666666668E-2</v>
      </c>
      <c r="G18" s="48">
        <v>32</v>
      </c>
      <c r="H18" s="44">
        <v>74</v>
      </c>
      <c r="I18" s="16">
        <f>F18*86400</f>
        <v>1110.6000000000001</v>
      </c>
      <c r="J18" s="17">
        <f>4702/I18</f>
        <v>4.2337475238609752</v>
      </c>
      <c r="K18" s="16">
        <v>59</v>
      </c>
      <c r="L18" s="16">
        <f>IF(K18&lt;26,1,IF(K18&gt;55,(1+(55*0.0012)+(K18-55)*0.0083),(1+(K18-25)*0.0012)))</f>
        <v>1.0992</v>
      </c>
      <c r="M18" s="16">
        <f>IF(E18= "F",1.1, 1)</f>
        <v>1</v>
      </c>
      <c r="N18" s="18">
        <f>J18*L18*M18</f>
        <v>4.6537352782279839</v>
      </c>
      <c r="O18" s="19">
        <f>4702/N18</f>
        <v>1010.3711790393015</v>
      </c>
      <c r="P18" s="10">
        <f>O18/86400</f>
        <v>1.1694110868510434E-2</v>
      </c>
      <c r="Q18" s="5">
        <v>13</v>
      </c>
    </row>
    <row r="19" spans="1:248" ht="15" customHeight="1" x14ac:dyDescent="0.25">
      <c r="A19" s="5">
        <v>11</v>
      </c>
      <c r="B19" s="34" t="s">
        <v>41</v>
      </c>
      <c r="C19" s="26" t="s">
        <v>42</v>
      </c>
      <c r="D19" s="26" t="s">
        <v>8</v>
      </c>
      <c r="E19" s="25" t="s">
        <v>9</v>
      </c>
      <c r="F19" s="10">
        <v>1.300925925925926E-2</v>
      </c>
      <c r="G19" s="48">
        <v>33</v>
      </c>
      <c r="H19" s="44">
        <v>65</v>
      </c>
      <c r="I19" s="16">
        <f>F19*86400</f>
        <v>1124</v>
      </c>
      <c r="J19" s="17">
        <f>4702/I19</f>
        <v>4.1832740213523127</v>
      </c>
      <c r="K19" s="16">
        <v>66</v>
      </c>
      <c r="L19" s="16">
        <f>IF(K19&lt;26,1,IF(K19&gt;55,(1+(55*0.0012)+(K19-55)*0.0083),(1+(K19-25)*0.0012)))</f>
        <v>1.1573</v>
      </c>
      <c r="M19" s="16">
        <f>IF(E19= "F",1.1, 1)</f>
        <v>1</v>
      </c>
      <c r="N19" s="18">
        <f>J19*L19*M19</f>
        <v>4.8413030249110314</v>
      </c>
      <c r="O19" s="19">
        <f>4702/N19</f>
        <v>971.22612978484415</v>
      </c>
      <c r="P19" s="10">
        <f>O19/86400</f>
        <v>1.1241043168806067E-2</v>
      </c>
      <c r="Q19" s="5">
        <v>6</v>
      </c>
    </row>
    <row r="20" spans="1:248" ht="15" customHeight="1" x14ac:dyDescent="0.25">
      <c r="A20" s="5">
        <v>12</v>
      </c>
      <c r="B20" s="34" t="s">
        <v>23</v>
      </c>
      <c r="C20" s="26" t="s">
        <v>17</v>
      </c>
      <c r="D20" s="26" t="s">
        <v>8</v>
      </c>
      <c r="E20" s="25" t="s">
        <v>9</v>
      </c>
      <c r="F20" s="27">
        <v>1.3046296296296294E-2</v>
      </c>
      <c r="G20" s="48">
        <v>33</v>
      </c>
      <c r="H20" s="44">
        <v>65</v>
      </c>
      <c r="I20" s="16">
        <f>F20*86400</f>
        <v>1127.1999999999998</v>
      </c>
      <c r="J20" s="17">
        <f>4702/I20</f>
        <v>4.1713981547196601</v>
      </c>
      <c r="K20" s="16">
        <v>67</v>
      </c>
      <c r="L20" s="16">
        <f>IF(K20&lt;26,1,IF(K20&gt;55,(1+(55*0.0012)+(K20-55)*0.0083),(1+(K20-25)*0.0012)))</f>
        <v>1.1656</v>
      </c>
      <c r="M20" s="16">
        <f>IF(E20= "F",1.1, 1)</f>
        <v>1</v>
      </c>
      <c r="N20" s="18">
        <f>J20*L20*M20</f>
        <v>4.8621816891412362</v>
      </c>
      <c r="O20" s="19">
        <f>4702/N20</f>
        <v>967.05559368565525</v>
      </c>
      <c r="P20" s="10">
        <f>O20/86400</f>
        <v>1.1192773075065453E-2</v>
      </c>
      <c r="Q20" s="5">
        <v>5</v>
      </c>
    </row>
    <row r="21" spans="1:248" ht="15" customHeight="1" x14ac:dyDescent="0.25">
      <c r="A21" s="5">
        <v>9</v>
      </c>
      <c r="B21" s="34" t="s">
        <v>31</v>
      </c>
      <c r="C21" s="28" t="s">
        <v>16</v>
      </c>
      <c r="D21" s="28" t="s">
        <v>8</v>
      </c>
      <c r="E21" s="30" t="s">
        <v>9</v>
      </c>
      <c r="F21" s="21">
        <v>1.294212962962963E-2</v>
      </c>
      <c r="G21" s="48">
        <v>35</v>
      </c>
      <c r="H21" s="44">
        <v>74</v>
      </c>
      <c r="I21" s="24">
        <f>F21*86400</f>
        <v>1118.2</v>
      </c>
      <c r="J21" s="17">
        <f>4702/I21</f>
        <v>4.2049722768735469</v>
      </c>
      <c r="K21" s="24">
        <v>57</v>
      </c>
      <c r="L21" s="16">
        <f>IF(K21&lt;26,1,IF(K21&gt;55,(1+(55*0.0012)+(K21-55)*0.0083),(1+(K21-25)*0.0012)))</f>
        <v>1.0826</v>
      </c>
      <c r="M21" s="16">
        <f>IF(E21= "F",1.1, 1)</f>
        <v>1</v>
      </c>
      <c r="N21" s="18">
        <f>J21*L21*M21</f>
        <v>4.5523029869433023</v>
      </c>
      <c r="O21" s="19">
        <f>4702/N21</f>
        <v>1032.8837982634398</v>
      </c>
      <c r="P21" s="10">
        <f>O21/86400</f>
        <v>1.1954673591012033E-2</v>
      </c>
      <c r="Q21" s="5">
        <v>14</v>
      </c>
    </row>
    <row r="22" spans="1:248" ht="15" customHeight="1" x14ac:dyDescent="0.25">
      <c r="A22" s="5">
        <v>13</v>
      </c>
      <c r="B22" s="34" t="s">
        <v>30</v>
      </c>
      <c r="C22" s="28" t="s">
        <v>16</v>
      </c>
      <c r="D22" s="28" t="s">
        <v>8</v>
      </c>
      <c r="E22" s="30" t="s">
        <v>9</v>
      </c>
      <c r="F22" s="10">
        <v>1.330324074074074E-2</v>
      </c>
      <c r="G22" s="48">
        <v>46</v>
      </c>
      <c r="H22" s="44">
        <v>74</v>
      </c>
      <c r="I22" s="16">
        <f>F22*86400</f>
        <v>1149.4000000000001</v>
      </c>
      <c r="J22" s="17">
        <f>4702/I22</f>
        <v>4.0908299982599612</v>
      </c>
      <c r="K22" s="16">
        <v>52</v>
      </c>
      <c r="L22" s="16">
        <f>IF(K22&lt;26,1,IF(K22&gt;55,(1+(55*0.0012)+(K22-55)*0.0083),(1+(K22-25)*0.0012)))</f>
        <v>1.0324</v>
      </c>
      <c r="M22" s="16">
        <f>IF(E22= "F",1.1, 1)</f>
        <v>1</v>
      </c>
      <c r="N22" s="18">
        <f>J22*L22*M22</f>
        <v>4.2233728902035841</v>
      </c>
      <c r="O22" s="19">
        <f>4702/N22</f>
        <v>1113.3281673769857</v>
      </c>
      <c r="P22" s="10">
        <f>O22/86400</f>
        <v>1.2885742677974371E-2</v>
      </c>
      <c r="Q22" s="5">
        <v>20</v>
      </c>
    </row>
    <row r="23" spans="1:248" ht="15" customHeight="1" x14ac:dyDescent="0.25">
      <c r="A23" s="5">
        <v>17</v>
      </c>
      <c r="B23" s="34" t="s">
        <v>44</v>
      </c>
      <c r="C23" s="26" t="s">
        <v>40</v>
      </c>
      <c r="D23" s="26" t="s">
        <v>8</v>
      </c>
      <c r="E23" s="25" t="s">
        <v>9</v>
      </c>
      <c r="F23" s="10">
        <v>1.4562499999999999E-2</v>
      </c>
      <c r="G23" s="48">
        <v>56</v>
      </c>
      <c r="H23" s="44">
        <v>65</v>
      </c>
      <c r="I23" s="16">
        <f>F23*86400</f>
        <v>1258.1999999999998</v>
      </c>
      <c r="J23" s="17">
        <f>4702/I23</f>
        <v>3.7370847242091885</v>
      </c>
      <c r="K23" s="16">
        <v>63</v>
      </c>
      <c r="L23" s="16">
        <f>IF(K23&lt;26,1,IF(K23&gt;55,(1+(55*0.0012)+(K23-55)*0.0083),(1+(K23-25)*0.0012)))</f>
        <v>1.1324000000000001</v>
      </c>
      <c r="M23" s="16">
        <f>IF(E23= "F",1.1, 1)</f>
        <v>1</v>
      </c>
      <c r="N23" s="18">
        <f>J23*L23*M23</f>
        <v>4.2318747416944849</v>
      </c>
      <c r="O23" s="19">
        <f>4702/N23</f>
        <v>1111.0914871070293</v>
      </c>
      <c r="P23" s="10">
        <f>O23/86400</f>
        <v>1.2859855174849876E-2</v>
      </c>
      <c r="Q23" s="5">
        <v>19</v>
      </c>
    </row>
    <row r="24" spans="1:248" ht="15" customHeight="1" x14ac:dyDescent="0.25">
      <c r="A24" s="5"/>
      <c r="B24" s="36"/>
      <c r="C24" s="31"/>
      <c r="D24" s="31"/>
      <c r="E24" s="41"/>
      <c r="F24" s="42"/>
      <c r="G24" s="42"/>
      <c r="H24" s="42"/>
      <c r="I24" s="43"/>
      <c r="J24" s="37"/>
      <c r="K24" s="38"/>
      <c r="L24" s="38"/>
      <c r="M24" s="38"/>
      <c r="N24" s="39"/>
      <c r="O24" s="40"/>
      <c r="P24" s="10"/>
      <c r="Q24" s="10"/>
    </row>
    <row r="25" spans="1:248" x14ac:dyDescent="0.25">
      <c r="A25" s="5"/>
      <c r="B25" s="36"/>
      <c r="C25" s="12" t="s">
        <v>19</v>
      </c>
      <c r="D25" s="13"/>
      <c r="E25" s="12" t="s">
        <v>18</v>
      </c>
      <c r="F25" s="22"/>
      <c r="J25" s="37"/>
      <c r="K25" s="38"/>
      <c r="L25" s="38"/>
      <c r="M25" s="38"/>
      <c r="N25" s="39"/>
      <c r="O25" s="40"/>
      <c r="P25" s="10"/>
      <c r="Q25" s="10"/>
    </row>
    <row r="26" spans="1:248" ht="15" customHeight="1" x14ac:dyDescent="0.25">
      <c r="A26" s="5"/>
      <c r="B26" s="34"/>
      <c r="C26" s="9" t="s">
        <v>35</v>
      </c>
      <c r="D26" s="9"/>
      <c r="E26" s="23" t="s">
        <v>36</v>
      </c>
      <c r="F26" s="10"/>
      <c r="G26" s="10"/>
      <c r="H26" s="10"/>
      <c r="I26" s="16"/>
      <c r="J26" s="17"/>
      <c r="K26" s="16"/>
      <c r="L26" s="16"/>
      <c r="M26" s="16"/>
      <c r="N26" s="18"/>
      <c r="O26" s="19"/>
      <c r="P26" s="10"/>
      <c r="Q26" s="10"/>
    </row>
    <row r="27" spans="1:248" ht="15" customHeight="1" x14ac:dyDescent="0.25">
      <c r="A27" s="5"/>
      <c r="B27" s="34"/>
      <c r="C27" s="9"/>
      <c r="D27" s="9"/>
      <c r="E27" s="8"/>
      <c r="F27" s="45" t="s">
        <v>58</v>
      </c>
      <c r="G27" s="10"/>
      <c r="H27" s="10"/>
      <c r="I27" s="16"/>
      <c r="J27" s="17"/>
      <c r="K27" s="16"/>
      <c r="L27" s="16"/>
      <c r="M27" s="16"/>
      <c r="N27" s="18"/>
      <c r="O27" s="19"/>
      <c r="P27" s="46" t="s">
        <v>57</v>
      </c>
      <c r="Q27" s="10"/>
      <c r="R27" s="3"/>
      <c r="T27" s="3"/>
      <c r="V27" s="3"/>
      <c r="X27" s="3"/>
      <c r="Z27" s="3"/>
      <c r="AB27" s="3"/>
      <c r="AD27" s="3"/>
      <c r="AF27" s="3"/>
      <c r="AH27" s="3"/>
      <c r="AJ27" s="3"/>
      <c r="AL27" s="3"/>
      <c r="AN27" s="3"/>
      <c r="AP27" s="3"/>
      <c r="AR27" s="3"/>
      <c r="AT27" s="3"/>
      <c r="AV27" s="3"/>
      <c r="AX27" s="3"/>
      <c r="AZ27" s="3"/>
      <c r="BB27" s="3"/>
      <c r="BD27" s="3"/>
      <c r="BF27" s="3"/>
      <c r="BH27" s="3"/>
      <c r="BJ27" s="3"/>
      <c r="BL27" s="3"/>
      <c r="BN27" s="3"/>
      <c r="BP27" s="3"/>
      <c r="BR27" s="3"/>
      <c r="BT27" s="3"/>
      <c r="BV27" s="3"/>
      <c r="BX27" s="3"/>
      <c r="BZ27" s="3"/>
      <c r="CB27" s="3"/>
      <c r="CD27" s="3"/>
      <c r="CF27" s="3"/>
      <c r="CH27" s="3"/>
      <c r="CJ27" s="3"/>
      <c r="CL27" s="3"/>
      <c r="CN27" s="3"/>
      <c r="CP27" s="3"/>
      <c r="CR27" s="3"/>
      <c r="CT27" s="3"/>
      <c r="CV27" s="3"/>
      <c r="CX27" s="3"/>
      <c r="CZ27" s="3"/>
      <c r="DB27" s="3"/>
      <c r="DD27" s="3"/>
      <c r="DF27" s="3"/>
      <c r="DH27" s="3"/>
      <c r="DJ27" s="3"/>
      <c r="DL27" s="3"/>
      <c r="DN27" s="3"/>
      <c r="DP27" s="3"/>
      <c r="DR27" s="3"/>
      <c r="DT27" s="3"/>
      <c r="DV27" s="3"/>
      <c r="DX27" s="3"/>
      <c r="DZ27" s="3"/>
      <c r="EB27" s="3"/>
      <c r="ED27" s="3"/>
      <c r="EF27" s="3"/>
      <c r="EH27" s="3"/>
      <c r="EJ27" s="3"/>
      <c r="EL27" s="3"/>
      <c r="EN27" s="3"/>
      <c r="EP27" s="3"/>
      <c r="ER27" s="3"/>
      <c r="ET27" s="3"/>
      <c r="EV27" s="3"/>
      <c r="EX27" s="3"/>
      <c r="EZ27" s="3"/>
      <c r="FB27" s="3"/>
      <c r="FD27" s="3"/>
      <c r="FF27" s="3"/>
      <c r="FH27" s="3"/>
      <c r="FJ27" s="3"/>
      <c r="FL27" s="3"/>
      <c r="FN27" s="3"/>
      <c r="FP27" s="3"/>
      <c r="FR27" s="3"/>
      <c r="FT27" s="3"/>
      <c r="FV27" s="3"/>
      <c r="FX27" s="3"/>
      <c r="FZ27" s="3"/>
      <c r="GB27" s="3"/>
      <c r="GD27" s="3"/>
      <c r="GF27" s="3"/>
      <c r="GH27" s="3"/>
      <c r="GJ27" s="3"/>
      <c r="GL27" s="3"/>
      <c r="GN27" s="3"/>
      <c r="GP27" s="3"/>
      <c r="GR27" s="3"/>
      <c r="GT27" s="3"/>
      <c r="GV27" s="3"/>
      <c r="GX27" s="3"/>
      <c r="GZ27" s="3"/>
      <c r="HB27" s="3"/>
      <c r="HD27" s="3"/>
      <c r="HF27" s="3"/>
      <c r="HH27" s="3"/>
      <c r="HJ27" s="3"/>
      <c r="HL27" s="3"/>
      <c r="HN27" s="3"/>
      <c r="HP27" s="3"/>
      <c r="HR27" s="3"/>
      <c r="HT27" s="3"/>
      <c r="HV27" s="3"/>
      <c r="HX27" s="3"/>
      <c r="HZ27" s="3"/>
      <c r="IB27" s="3"/>
      <c r="ID27" s="3"/>
      <c r="IF27" s="3"/>
      <c r="IH27" s="3"/>
      <c r="IJ27" s="3"/>
      <c r="IL27" s="3"/>
      <c r="IN27" s="3"/>
    </row>
    <row r="28" spans="1:248" ht="15" customHeight="1" x14ac:dyDescent="0.25">
      <c r="A28" s="5"/>
      <c r="B28" s="34" t="s">
        <v>34</v>
      </c>
      <c r="C28" s="26" t="s">
        <v>14</v>
      </c>
      <c r="D28" s="26" t="s">
        <v>8</v>
      </c>
      <c r="E28" s="25" t="s">
        <v>10</v>
      </c>
      <c r="F28" s="10">
        <v>1.2824074074074073E-2</v>
      </c>
      <c r="G28" s="44"/>
      <c r="H28" s="44"/>
      <c r="I28" s="16">
        <f>F28*86400</f>
        <v>1108</v>
      </c>
      <c r="J28" s="17">
        <f>4207/I28</f>
        <v>3.796931407942238</v>
      </c>
      <c r="K28" s="16">
        <v>46</v>
      </c>
      <c r="L28" s="16">
        <f>IF(K28&lt;26,1,IF(K28&gt;55,(1+(55*0.0012)+(K28-55)*0.0083),(1+(K28-25)*0.0012)))</f>
        <v>1.0251999999999999</v>
      </c>
      <c r="M28" s="16">
        <f>IF(E28= "F",1.1, 1)</f>
        <v>1.1000000000000001</v>
      </c>
      <c r="N28" s="18">
        <f>J28*L28*M28</f>
        <v>4.281875487364621</v>
      </c>
      <c r="O28" s="19">
        <f>4702/N28</f>
        <v>1098.1169382143698</v>
      </c>
      <c r="P28" s="10">
        <f>O28/86400</f>
        <v>1.2709686784888539E-2</v>
      </c>
      <c r="Q28" s="4" t="s">
        <v>56</v>
      </c>
    </row>
    <row r="29" spans="1:248" ht="15" customHeight="1" x14ac:dyDescent="0.25">
      <c r="A29" s="5"/>
      <c r="B29" s="34"/>
      <c r="C29" s="9"/>
      <c r="D29" s="9"/>
      <c r="E29" s="8"/>
      <c r="F29" s="10"/>
      <c r="G29" s="10"/>
      <c r="H29" s="10"/>
      <c r="I29" s="16"/>
      <c r="J29" s="17"/>
      <c r="K29" s="16"/>
      <c r="L29" s="16"/>
      <c r="M29" s="16"/>
      <c r="N29" s="18"/>
      <c r="O29" s="19"/>
      <c r="P29" s="10"/>
      <c r="Q29" s="10"/>
    </row>
    <row r="30" spans="1:248" ht="15" customHeight="1" x14ac:dyDescent="0.25">
      <c r="A30" s="5"/>
      <c r="B30" s="34"/>
      <c r="C30" s="9"/>
      <c r="D30" s="9"/>
      <c r="E30" s="8"/>
      <c r="F30" s="10"/>
      <c r="G30" s="10"/>
      <c r="H30" s="10"/>
      <c r="I30" s="16"/>
      <c r="J30" s="17"/>
      <c r="K30" s="16"/>
      <c r="L30" s="16"/>
      <c r="M30" s="16"/>
      <c r="N30" s="18"/>
      <c r="O30" s="19"/>
      <c r="P30" s="10"/>
      <c r="Q30" s="10"/>
    </row>
    <row r="31" spans="1:248" ht="15" customHeight="1" x14ac:dyDescent="0.25">
      <c r="A31" s="5"/>
      <c r="B31" s="34"/>
      <c r="C31" s="9"/>
      <c r="D31" s="9"/>
      <c r="E31" s="8"/>
      <c r="F31" s="10"/>
      <c r="G31" s="10"/>
      <c r="H31" s="10"/>
      <c r="I31" s="16"/>
      <c r="J31" s="17"/>
      <c r="K31" s="16"/>
      <c r="L31" s="16"/>
      <c r="M31" s="16"/>
      <c r="N31" s="18"/>
      <c r="O31" s="19"/>
      <c r="P31" s="10"/>
      <c r="Q31" s="10"/>
    </row>
    <row r="33" spans="3:5" x14ac:dyDescent="0.25">
      <c r="C33" s="12"/>
      <c r="D33" s="13"/>
      <c r="E33" s="12"/>
    </row>
    <row r="41" spans="3:5" ht="15" customHeight="1" x14ac:dyDescent="0.25"/>
    <row r="42" spans="3:5" ht="15" customHeight="1" x14ac:dyDescent="0.25"/>
    <row r="43" spans="3:5" ht="15" customHeight="1" x14ac:dyDescent="0.25"/>
  </sheetData>
  <autoFilter ref="A4:Q23" xr:uid="{013BDB6B-53F8-4A16-999C-131C74BE05FA}">
    <sortState xmlns:xlrd2="http://schemas.microsoft.com/office/spreadsheetml/2017/richdata2" ref="A5:Q23">
      <sortCondition ref="G4:G23"/>
    </sortState>
  </autoFilter>
  <mergeCells count="1">
    <mergeCell ref="G3:H3"/>
  </mergeCells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Raw</vt:lpstr>
      <vt:lpstr>Raw!Print_Area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2020-09-12T03:29:14Z</dcterms:created>
  <dcterms:modified xsi:type="dcterms:W3CDTF">2020-10-19T08:10:04Z</dcterms:modified>
</cp:coreProperties>
</file>