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EAE39B2A-ECF2-45A2-8DE8-11D026A4FB2A}" xr6:coauthVersionLast="45" xr6:coauthVersionMax="45" xr10:uidLastSave="{00000000-0000-0000-0000-000000000000}"/>
  <bookViews>
    <workbookView xWindow="-120" yWindow="-120" windowWidth="20730" windowHeight="11160" xr2:uid="{A18F3C3A-7A8B-4E3E-94D0-51E4C005D0DB}"/>
  </bookViews>
  <sheets>
    <sheet name="Raw" sheetId="4" r:id="rId1"/>
  </sheets>
  <definedNames>
    <definedName name="_xlnm._FilterDatabase" localSheetId="0" hidden="1">Raw!$A$4:$O$28</definedName>
    <definedName name="_xlnm.Print_Area" localSheetId="0">Raw!$B$1:$F$28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4" l="1"/>
  <c r="H8" i="4" s="1"/>
  <c r="J8" i="4"/>
  <c r="K8" i="4"/>
  <c r="G11" i="4"/>
  <c r="H11" i="4" s="1"/>
  <c r="J11" i="4"/>
  <c r="K11" i="4"/>
  <c r="G13" i="4"/>
  <c r="H13" i="4" s="1"/>
  <c r="J13" i="4"/>
  <c r="K13" i="4"/>
  <c r="L11" i="4" l="1"/>
  <c r="M11" i="4" s="1"/>
  <c r="N11" i="4" s="1"/>
  <c r="L8" i="4"/>
  <c r="M8" i="4" s="1"/>
  <c r="N8" i="4" s="1"/>
  <c r="L13" i="4"/>
  <c r="M13" i="4" s="1"/>
  <c r="N13" i="4" s="1"/>
  <c r="K23" i="4"/>
  <c r="J23" i="4"/>
  <c r="G23" i="4"/>
  <c r="H23" i="4" s="1"/>
  <c r="K24" i="4"/>
  <c r="J24" i="4"/>
  <c r="G24" i="4"/>
  <c r="H24" i="4" s="1"/>
  <c r="L24" i="4" l="1"/>
  <c r="L23" i="4"/>
  <c r="J28" i="4"/>
  <c r="K28" i="4"/>
  <c r="G28" i="4"/>
  <c r="H28" i="4" s="1"/>
  <c r="M23" i="4" l="1"/>
  <c r="N23" i="4" s="1"/>
  <c r="M24" i="4"/>
  <c r="N24" i="4" s="1"/>
  <c r="L28" i="4"/>
  <c r="G19" i="4"/>
  <c r="H19" i="4" s="1"/>
  <c r="K10" i="4"/>
  <c r="M28" i="4" l="1"/>
  <c r="N28" i="4" s="1"/>
  <c r="J22" i="4"/>
  <c r="J25" i="4"/>
  <c r="J26" i="4"/>
  <c r="J10" i="4"/>
  <c r="G10" i="4"/>
  <c r="H10" i="4" s="1"/>
  <c r="G22" i="4"/>
  <c r="H22" i="4" s="1"/>
  <c r="G25" i="4"/>
  <c r="H25" i="4" s="1"/>
  <c r="G26" i="4"/>
  <c r="H26" i="4" s="1"/>
  <c r="K14" i="4"/>
  <c r="J14" i="4"/>
  <c r="G14" i="4"/>
  <c r="H14" i="4" s="1"/>
  <c r="L25" i="4" l="1"/>
  <c r="L10" i="4"/>
  <c r="L22" i="4"/>
  <c r="L14" i="4"/>
  <c r="L26" i="4"/>
  <c r="J18" i="4"/>
  <c r="J17" i="4"/>
  <c r="J9" i="4"/>
  <c r="J21" i="4"/>
  <c r="J20" i="4"/>
  <c r="J12" i="4"/>
  <c r="J15" i="4"/>
  <c r="J27" i="4"/>
  <c r="J7" i="4"/>
  <c r="J19" i="4"/>
  <c r="J6" i="4"/>
  <c r="J16" i="4"/>
  <c r="J5" i="4"/>
  <c r="M22" i="4" l="1"/>
  <c r="N22" i="4" s="1"/>
  <c r="M25" i="4"/>
  <c r="N25" i="4" s="1"/>
  <c r="M10" i="4"/>
  <c r="N10" i="4" s="1"/>
  <c r="M14" i="4"/>
  <c r="N14" i="4" s="1"/>
  <c r="M26" i="4"/>
  <c r="N26" i="4" s="1"/>
  <c r="K17" i="4"/>
  <c r="G17" i="4"/>
  <c r="H17" i="4" s="1"/>
  <c r="K6" i="4"/>
  <c r="K7" i="4"/>
  <c r="K27" i="4"/>
  <c r="G27" i="4"/>
  <c r="H27" i="4" s="1"/>
  <c r="K20" i="4"/>
  <c r="K12" i="4"/>
  <c r="K15" i="4"/>
  <c r="K16" i="4"/>
  <c r="K18" i="4"/>
  <c r="K19" i="4"/>
  <c r="K9" i="4"/>
  <c r="K5" i="4"/>
  <c r="K21" i="4"/>
  <c r="G20" i="4"/>
  <c r="H20" i="4" s="1"/>
  <c r="G12" i="4"/>
  <c r="H12" i="4" s="1"/>
  <c r="G15" i="4"/>
  <c r="H15" i="4" s="1"/>
  <c r="G16" i="4"/>
  <c r="H16" i="4" s="1"/>
  <c r="G18" i="4"/>
  <c r="H18" i="4" s="1"/>
  <c r="G9" i="4"/>
  <c r="H9" i="4" s="1"/>
  <c r="G5" i="4"/>
  <c r="H5" i="4" s="1"/>
  <c r="G21" i="4"/>
  <c r="H21" i="4" s="1"/>
  <c r="G6" i="4"/>
  <c r="H6" i="4" s="1"/>
  <c r="G7" i="4"/>
  <c r="H7" i="4" s="1"/>
  <c r="L7" i="4" l="1"/>
  <c r="L20" i="4"/>
  <c r="L6" i="4"/>
  <c r="L9" i="4"/>
  <c r="L16" i="4"/>
  <c r="L15" i="4"/>
  <c r="L5" i="4"/>
  <c r="L12" i="4"/>
  <c r="L21" i="4"/>
  <c r="L19" i="4"/>
  <c r="L18" i="4"/>
  <c r="L27" i="4"/>
  <c r="L17" i="4"/>
  <c r="M6" i="4" l="1"/>
  <c r="N6" i="4" s="1"/>
  <c r="M16" i="4"/>
  <c r="N16" i="4" s="1"/>
  <c r="M12" i="4"/>
  <c r="N12" i="4" s="1"/>
  <c r="M20" i="4"/>
  <c r="N20" i="4" s="1"/>
  <c r="M5" i="4"/>
  <c r="N5" i="4" s="1"/>
  <c r="M9" i="4"/>
  <c r="N9" i="4" s="1"/>
  <c r="M27" i="4"/>
  <c r="N27" i="4" s="1"/>
  <c r="M19" i="4"/>
  <c r="N19" i="4" s="1"/>
  <c r="M15" i="4"/>
  <c r="N15" i="4" s="1"/>
  <c r="M18" i="4"/>
  <c r="N18" i="4" s="1"/>
  <c r="M17" i="4"/>
  <c r="N17" i="4" s="1"/>
  <c r="M21" i="4"/>
  <c r="N21" i="4" s="1"/>
  <c r="M7" i="4"/>
  <c r="N7" i="4" s="1"/>
</calcChain>
</file>

<file path=xl/sharedStrings.xml><?xml version="1.0" encoding="utf-8"?>
<sst xmlns="http://schemas.openxmlformats.org/spreadsheetml/2006/main" count="119" uniqueCount="60">
  <si>
    <t>Results</t>
  </si>
  <si>
    <t xml:space="preserve">Club </t>
  </si>
  <si>
    <t>Boat Class</t>
  </si>
  <si>
    <t>Gender</t>
  </si>
  <si>
    <t>Seconds</t>
  </si>
  <si>
    <t>Age</t>
  </si>
  <si>
    <t>Age Factor</t>
  </si>
  <si>
    <t>Corrected M/S</t>
  </si>
  <si>
    <t>Experienced</t>
  </si>
  <si>
    <t>M</t>
  </si>
  <si>
    <t>F</t>
  </si>
  <si>
    <t>YYRC</t>
  </si>
  <si>
    <t>Bairnsdale</t>
  </si>
  <si>
    <t>Hawthorn</t>
  </si>
  <si>
    <t>MRC</t>
  </si>
  <si>
    <t>MUBC</t>
  </si>
  <si>
    <t>Grammarians</t>
  </si>
  <si>
    <t>Powerhouse</t>
  </si>
  <si>
    <t>Spring, Stephen</t>
  </si>
  <si>
    <t>0.12% per year 26-55 and 0.83% a year from age 56</t>
  </si>
  <si>
    <t>Age factor</t>
  </si>
  <si>
    <t>m/s</t>
  </si>
  <si>
    <t>Golding,  Sam</t>
  </si>
  <si>
    <t>Fergusson, Paul</t>
  </si>
  <si>
    <t>Finney,  Nigel</t>
  </si>
  <si>
    <t>Broad, Lynne</t>
  </si>
  <si>
    <t>Chatziyakoumis,  Jack</t>
  </si>
  <si>
    <t>Kinch,  Edward</t>
  </si>
  <si>
    <t>Wood,  Tom</t>
  </si>
  <si>
    <t>Dowell,  Val</t>
  </si>
  <si>
    <t xml:space="preserve">Longdon, Greg </t>
  </si>
  <si>
    <t>Kerin,  Michael</t>
  </si>
  <si>
    <t>Gender Factor</t>
  </si>
  <si>
    <t>Greenwood,  Emma</t>
  </si>
  <si>
    <t xml:space="preserve">Gender factor </t>
  </si>
  <si>
    <t>10% for female</t>
  </si>
  <si>
    <t>Blackwell,  Richard</t>
  </si>
  <si>
    <t>Bridgeford, Paul</t>
  </si>
  <si>
    <t>Flocas, Rob</t>
  </si>
  <si>
    <t>Besley, Guy</t>
  </si>
  <si>
    <t>Cardinals</t>
  </si>
  <si>
    <t>Kilroe Smith, Russel</t>
  </si>
  <si>
    <t>APSM</t>
  </si>
  <si>
    <t>Curry, David</t>
  </si>
  <si>
    <t>Lake Colac</t>
  </si>
  <si>
    <t>Anderson, Rob</t>
  </si>
  <si>
    <t>Stroke</t>
  </si>
  <si>
    <t>Gould, Sue</t>
  </si>
  <si>
    <t>Hill, Benny</t>
  </si>
  <si>
    <t>Corrected Time (sec)</t>
  </si>
  <si>
    <t>Raw Position</t>
  </si>
  <si>
    <t>Position corrected</t>
  </si>
  <si>
    <t>4150m Time</t>
  </si>
  <si>
    <t>Corrected 4150m Time</t>
  </si>
  <si>
    <t>Graver, David</t>
  </si>
  <si>
    <t>Tindale, Tim</t>
  </si>
  <si>
    <t>Rickards, Field</t>
  </si>
  <si>
    <t>2020 Head of the Schuylkill</t>
  </si>
  <si>
    <t>Saturday, 24th October 2020</t>
  </si>
  <si>
    <t>Single Sculls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</si>
</sst>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3" xfId="0" applyNumberFormat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47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7" fontId="0" fillId="0" borderId="3" xfId="0" applyNumberFormat="1" applyFill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47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0" borderId="0" xfId="0" applyFill="1" applyAlignment="1">
      <alignment horizontal="center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68DF-E4BF-4D87-A26D-E344F48D30BA}">
  <sheetPr>
    <pageSetUpPr fitToPage="1"/>
  </sheetPr>
  <dimension ref="A1:O43"/>
  <sheetViews>
    <sheetView tabSelected="1" zoomScale="85" zoomScaleNormal="85" workbookViewId="0">
      <pane ySplit="4" topLeftCell="A5" activePane="bottomLeft" state="frozen"/>
      <selection pane="bottomLeft" activeCell="N33" sqref="N33"/>
    </sheetView>
  </sheetViews>
  <sheetFormatPr defaultRowHeight="15" x14ac:dyDescent="0.25"/>
  <cols>
    <col min="2" max="2" width="25.85546875" style="35" customWidth="1"/>
    <col min="3" max="3" width="21.42578125" customWidth="1"/>
    <col min="4" max="4" width="13.28515625" style="3" customWidth="1"/>
    <col min="5" max="5" width="15.5703125" style="3" customWidth="1"/>
    <col min="6" max="6" width="11.7109375" style="11" customWidth="1"/>
    <col min="7" max="7" width="9.140625" style="14"/>
    <col min="8" max="8" width="11.5703125" style="14" bestFit="1" customWidth="1"/>
    <col min="9" max="11" width="9.140625" style="14"/>
    <col min="12" max="13" width="11.5703125" style="14" bestFit="1" customWidth="1"/>
    <col min="14" max="14" width="11.5703125" bestFit="1" customWidth="1"/>
    <col min="249" max="249" width="10.5703125" customWidth="1"/>
    <col min="250" max="250" width="21.42578125" customWidth="1"/>
    <col min="251" max="251" width="13.28515625" customWidth="1"/>
    <col min="252" max="252" width="12.85546875" bestFit="1" customWidth="1"/>
    <col min="254" max="258" width="11.7109375" customWidth="1"/>
    <col min="260" max="260" width="11.5703125" bestFit="1" customWidth="1"/>
    <col min="263" max="263" width="11.5703125" bestFit="1" customWidth="1"/>
    <col min="505" max="505" width="10.5703125" customWidth="1"/>
    <col min="506" max="506" width="21.42578125" customWidth="1"/>
    <col min="507" max="507" width="13.28515625" customWidth="1"/>
    <col min="508" max="508" width="12.85546875" bestFit="1" customWidth="1"/>
    <col min="510" max="514" width="11.7109375" customWidth="1"/>
    <col min="516" max="516" width="11.5703125" bestFit="1" customWidth="1"/>
    <col min="519" max="519" width="11.5703125" bestFit="1" customWidth="1"/>
    <col min="761" max="761" width="10.5703125" customWidth="1"/>
    <col min="762" max="762" width="21.42578125" customWidth="1"/>
    <col min="763" max="763" width="13.28515625" customWidth="1"/>
    <col min="764" max="764" width="12.85546875" bestFit="1" customWidth="1"/>
    <col min="766" max="770" width="11.7109375" customWidth="1"/>
    <col min="772" max="772" width="11.5703125" bestFit="1" customWidth="1"/>
    <col min="775" max="775" width="11.5703125" bestFit="1" customWidth="1"/>
    <col min="1017" max="1017" width="10.5703125" customWidth="1"/>
    <col min="1018" max="1018" width="21.42578125" customWidth="1"/>
    <col min="1019" max="1019" width="13.28515625" customWidth="1"/>
    <col min="1020" max="1020" width="12.85546875" bestFit="1" customWidth="1"/>
    <col min="1022" max="1026" width="11.7109375" customWidth="1"/>
    <col min="1028" max="1028" width="11.5703125" bestFit="1" customWidth="1"/>
    <col min="1031" max="1031" width="11.5703125" bestFit="1" customWidth="1"/>
    <col min="1273" max="1273" width="10.5703125" customWidth="1"/>
    <col min="1274" max="1274" width="21.42578125" customWidth="1"/>
    <col min="1275" max="1275" width="13.28515625" customWidth="1"/>
    <col min="1276" max="1276" width="12.85546875" bestFit="1" customWidth="1"/>
    <col min="1278" max="1282" width="11.7109375" customWidth="1"/>
    <col min="1284" max="1284" width="11.5703125" bestFit="1" customWidth="1"/>
    <col min="1287" max="1287" width="11.5703125" bestFit="1" customWidth="1"/>
    <col min="1529" max="1529" width="10.5703125" customWidth="1"/>
    <col min="1530" max="1530" width="21.42578125" customWidth="1"/>
    <col min="1531" max="1531" width="13.28515625" customWidth="1"/>
    <col min="1532" max="1532" width="12.85546875" bestFit="1" customWidth="1"/>
    <col min="1534" max="1538" width="11.7109375" customWidth="1"/>
    <col min="1540" max="1540" width="11.5703125" bestFit="1" customWidth="1"/>
    <col min="1543" max="1543" width="11.5703125" bestFit="1" customWidth="1"/>
    <col min="1785" max="1785" width="10.5703125" customWidth="1"/>
    <col min="1786" max="1786" width="21.42578125" customWidth="1"/>
    <col min="1787" max="1787" width="13.28515625" customWidth="1"/>
    <col min="1788" max="1788" width="12.85546875" bestFit="1" customWidth="1"/>
    <col min="1790" max="1794" width="11.7109375" customWidth="1"/>
    <col min="1796" max="1796" width="11.5703125" bestFit="1" customWidth="1"/>
    <col min="1799" max="1799" width="11.5703125" bestFit="1" customWidth="1"/>
    <col min="2041" max="2041" width="10.5703125" customWidth="1"/>
    <col min="2042" max="2042" width="21.42578125" customWidth="1"/>
    <col min="2043" max="2043" width="13.28515625" customWidth="1"/>
    <col min="2044" max="2044" width="12.85546875" bestFit="1" customWidth="1"/>
    <col min="2046" max="2050" width="11.7109375" customWidth="1"/>
    <col min="2052" max="2052" width="11.5703125" bestFit="1" customWidth="1"/>
    <col min="2055" max="2055" width="11.5703125" bestFit="1" customWidth="1"/>
    <col min="2297" max="2297" width="10.5703125" customWidth="1"/>
    <col min="2298" max="2298" width="21.42578125" customWidth="1"/>
    <col min="2299" max="2299" width="13.28515625" customWidth="1"/>
    <col min="2300" max="2300" width="12.85546875" bestFit="1" customWidth="1"/>
    <col min="2302" max="2306" width="11.7109375" customWidth="1"/>
    <col min="2308" max="2308" width="11.5703125" bestFit="1" customWidth="1"/>
    <col min="2311" max="2311" width="11.5703125" bestFit="1" customWidth="1"/>
    <col min="2553" max="2553" width="10.5703125" customWidth="1"/>
    <col min="2554" max="2554" width="21.42578125" customWidth="1"/>
    <col min="2555" max="2555" width="13.28515625" customWidth="1"/>
    <col min="2556" max="2556" width="12.85546875" bestFit="1" customWidth="1"/>
    <col min="2558" max="2562" width="11.7109375" customWidth="1"/>
    <col min="2564" max="2564" width="11.5703125" bestFit="1" customWidth="1"/>
    <col min="2567" max="2567" width="11.5703125" bestFit="1" customWidth="1"/>
    <col min="2809" max="2809" width="10.5703125" customWidth="1"/>
    <col min="2810" max="2810" width="21.42578125" customWidth="1"/>
    <col min="2811" max="2811" width="13.28515625" customWidth="1"/>
    <col min="2812" max="2812" width="12.85546875" bestFit="1" customWidth="1"/>
    <col min="2814" max="2818" width="11.7109375" customWidth="1"/>
    <col min="2820" max="2820" width="11.5703125" bestFit="1" customWidth="1"/>
    <col min="2823" max="2823" width="11.5703125" bestFit="1" customWidth="1"/>
    <col min="3065" max="3065" width="10.5703125" customWidth="1"/>
    <col min="3066" max="3066" width="21.42578125" customWidth="1"/>
    <col min="3067" max="3067" width="13.28515625" customWidth="1"/>
    <col min="3068" max="3068" width="12.85546875" bestFit="1" customWidth="1"/>
    <col min="3070" max="3074" width="11.7109375" customWidth="1"/>
    <col min="3076" max="3076" width="11.5703125" bestFit="1" customWidth="1"/>
    <col min="3079" max="3079" width="11.5703125" bestFit="1" customWidth="1"/>
    <col min="3321" max="3321" width="10.5703125" customWidth="1"/>
    <col min="3322" max="3322" width="21.42578125" customWidth="1"/>
    <col min="3323" max="3323" width="13.28515625" customWidth="1"/>
    <col min="3324" max="3324" width="12.85546875" bestFit="1" customWidth="1"/>
    <col min="3326" max="3330" width="11.7109375" customWidth="1"/>
    <col min="3332" max="3332" width="11.5703125" bestFit="1" customWidth="1"/>
    <col min="3335" max="3335" width="11.5703125" bestFit="1" customWidth="1"/>
    <col min="3577" max="3577" width="10.5703125" customWidth="1"/>
    <col min="3578" max="3578" width="21.42578125" customWidth="1"/>
    <col min="3579" max="3579" width="13.28515625" customWidth="1"/>
    <col min="3580" max="3580" width="12.85546875" bestFit="1" customWidth="1"/>
    <col min="3582" max="3586" width="11.7109375" customWidth="1"/>
    <col min="3588" max="3588" width="11.5703125" bestFit="1" customWidth="1"/>
    <col min="3591" max="3591" width="11.5703125" bestFit="1" customWidth="1"/>
    <col min="3833" max="3833" width="10.5703125" customWidth="1"/>
    <col min="3834" max="3834" width="21.42578125" customWidth="1"/>
    <col min="3835" max="3835" width="13.28515625" customWidth="1"/>
    <col min="3836" max="3836" width="12.85546875" bestFit="1" customWidth="1"/>
    <col min="3838" max="3842" width="11.7109375" customWidth="1"/>
    <col min="3844" max="3844" width="11.5703125" bestFit="1" customWidth="1"/>
    <col min="3847" max="3847" width="11.5703125" bestFit="1" customWidth="1"/>
    <col min="4089" max="4089" width="10.5703125" customWidth="1"/>
    <col min="4090" max="4090" width="21.42578125" customWidth="1"/>
    <col min="4091" max="4091" width="13.28515625" customWidth="1"/>
    <col min="4092" max="4092" width="12.85546875" bestFit="1" customWidth="1"/>
    <col min="4094" max="4098" width="11.7109375" customWidth="1"/>
    <col min="4100" max="4100" width="11.5703125" bestFit="1" customWidth="1"/>
    <col min="4103" max="4103" width="11.5703125" bestFit="1" customWidth="1"/>
    <col min="4345" max="4345" width="10.5703125" customWidth="1"/>
    <col min="4346" max="4346" width="21.42578125" customWidth="1"/>
    <col min="4347" max="4347" width="13.28515625" customWidth="1"/>
    <col min="4348" max="4348" width="12.85546875" bestFit="1" customWidth="1"/>
    <col min="4350" max="4354" width="11.7109375" customWidth="1"/>
    <col min="4356" max="4356" width="11.5703125" bestFit="1" customWidth="1"/>
    <col min="4359" max="4359" width="11.5703125" bestFit="1" customWidth="1"/>
    <col min="4601" max="4601" width="10.5703125" customWidth="1"/>
    <col min="4602" max="4602" width="21.42578125" customWidth="1"/>
    <col min="4603" max="4603" width="13.28515625" customWidth="1"/>
    <col min="4604" max="4604" width="12.85546875" bestFit="1" customWidth="1"/>
    <col min="4606" max="4610" width="11.7109375" customWidth="1"/>
    <col min="4612" max="4612" width="11.5703125" bestFit="1" customWidth="1"/>
    <col min="4615" max="4615" width="11.5703125" bestFit="1" customWidth="1"/>
    <col min="4857" max="4857" width="10.5703125" customWidth="1"/>
    <col min="4858" max="4858" width="21.42578125" customWidth="1"/>
    <col min="4859" max="4859" width="13.28515625" customWidth="1"/>
    <col min="4860" max="4860" width="12.85546875" bestFit="1" customWidth="1"/>
    <col min="4862" max="4866" width="11.7109375" customWidth="1"/>
    <col min="4868" max="4868" width="11.5703125" bestFit="1" customWidth="1"/>
    <col min="4871" max="4871" width="11.5703125" bestFit="1" customWidth="1"/>
    <col min="5113" max="5113" width="10.5703125" customWidth="1"/>
    <col min="5114" max="5114" width="21.42578125" customWidth="1"/>
    <col min="5115" max="5115" width="13.28515625" customWidth="1"/>
    <col min="5116" max="5116" width="12.85546875" bestFit="1" customWidth="1"/>
    <col min="5118" max="5122" width="11.7109375" customWidth="1"/>
    <col min="5124" max="5124" width="11.5703125" bestFit="1" customWidth="1"/>
    <col min="5127" max="5127" width="11.5703125" bestFit="1" customWidth="1"/>
    <col min="5369" max="5369" width="10.5703125" customWidth="1"/>
    <col min="5370" max="5370" width="21.42578125" customWidth="1"/>
    <col min="5371" max="5371" width="13.28515625" customWidth="1"/>
    <col min="5372" max="5372" width="12.85546875" bestFit="1" customWidth="1"/>
    <col min="5374" max="5378" width="11.7109375" customWidth="1"/>
    <col min="5380" max="5380" width="11.5703125" bestFit="1" customWidth="1"/>
    <col min="5383" max="5383" width="11.5703125" bestFit="1" customWidth="1"/>
    <col min="5625" max="5625" width="10.5703125" customWidth="1"/>
    <col min="5626" max="5626" width="21.42578125" customWidth="1"/>
    <col min="5627" max="5627" width="13.28515625" customWidth="1"/>
    <col min="5628" max="5628" width="12.85546875" bestFit="1" customWidth="1"/>
    <col min="5630" max="5634" width="11.7109375" customWidth="1"/>
    <col min="5636" max="5636" width="11.5703125" bestFit="1" customWidth="1"/>
    <col min="5639" max="5639" width="11.5703125" bestFit="1" customWidth="1"/>
    <col min="5881" max="5881" width="10.5703125" customWidth="1"/>
    <col min="5882" max="5882" width="21.42578125" customWidth="1"/>
    <col min="5883" max="5883" width="13.28515625" customWidth="1"/>
    <col min="5884" max="5884" width="12.85546875" bestFit="1" customWidth="1"/>
    <col min="5886" max="5890" width="11.7109375" customWidth="1"/>
    <col min="5892" max="5892" width="11.5703125" bestFit="1" customWidth="1"/>
    <col min="5895" max="5895" width="11.5703125" bestFit="1" customWidth="1"/>
    <col min="6137" max="6137" width="10.5703125" customWidth="1"/>
    <col min="6138" max="6138" width="21.42578125" customWidth="1"/>
    <col min="6139" max="6139" width="13.28515625" customWidth="1"/>
    <col min="6140" max="6140" width="12.85546875" bestFit="1" customWidth="1"/>
    <col min="6142" max="6146" width="11.7109375" customWidth="1"/>
    <col min="6148" max="6148" width="11.5703125" bestFit="1" customWidth="1"/>
    <col min="6151" max="6151" width="11.5703125" bestFit="1" customWidth="1"/>
    <col min="6393" max="6393" width="10.5703125" customWidth="1"/>
    <col min="6394" max="6394" width="21.42578125" customWidth="1"/>
    <col min="6395" max="6395" width="13.28515625" customWidth="1"/>
    <col min="6396" max="6396" width="12.85546875" bestFit="1" customWidth="1"/>
    <col min="6398" max="6402" width="11.7109375" customWidth="1"/>
    <col min="6404" max="6404" width="11.5703125" bestFit="1" customWidth="1"/>
    <col min="6407" max="6407" width="11.5703125" bestFit="1" customWidth="1"/>
    <col min="6649" max="6649" width="10.5703125" customWidth="1"/>
    <col min="6650" max="6650" width="21.42578125" customWidth="1"/>
    <col min="6651" max="6651" width="13.28515625" customWidth="1"/>
    <col min="6652" max="6652" width="12.85546875" bestFit="1" customWidth="1"/>
    <col min="6654" max="6658" width="11.7109375" customWidth="1"/>
    <col min="6660" max="6660" width="11.5703125" bestFit="1" customWidth="1"/>
    <col min="6663" max="6663" width="11.5703125" bestFit="1" customWidth="1"/>
    <col min="6905" max="6905" width="10.5703125" customWidth="1"/>
    <col min="6906" max="6906" width="21.42578125" customWidth="1"/>
    <col min="6907" max="6907" width="13.28515625" customWidth="1"/>
    <col min="6908" max="6908" width="12.85546875" bestFit="1" customWidth="1"/>
    <col min="6910" max="6914" width="11.7109375" customWidth="1"/>
    <col min="6916" max="6916" width="11.5703125" bestFit="1" customWidth="1"/>
    <col min="6919" max="6919" width="11.5703125" bestFit="1" customWidth="1"/>
    <col min="7161" max="7161" width="10.5703125" customWidth="1"/>
    <col min="7162" max="7162" width="21.42578125" customWidth="1"/>
    <col min="7163" max="7163" width="13.28515625" customWidth="1"/>
    <col min="7164" max="7164" width="12.85546875" bestFit="1" customWidth="1"/>
    <col min="7166" max="7170" width="11.7109375" customWidth="1"/>
    <col min="7172" max="7172" width="11.5703125" bestFit="1" customWidth="1"/>
    <col min="7175" max="7175" width="11.5703125" bestFit="1" customWidth="1"/>
    <col min="7417" max="7417" width="10.5703125" customWidth="1"/>
    <col min="7418" max="7418" width="21.42578125" customWidth="1"/>
    <col min="7419" max="7419" width="13.28515625" customWidth="1"/>
    <col min="7420" max="7420" width="12.85546875" bestFit="1" customWidth="1"/>
    <col min="7422" max="7426" width="11.7109375" customWidth="1"/>
    <col min="7428" max="7428" width="11.5703125" bestFit="1" customWidth="1"/>
    <col min="7431" max="7431" width="11.5703125" bestFit="1" customWidth="1"/>
    <col min="7673" max="7673" width="10.5703125" customWidth="1"/>
    <col min="7674" max="7674" width="21.42578125" customWidth="1"/>
    <col min="7675" max="7675" width="13.28515625" customWidth="1"/>
    <col min="7676" max="7676" width="12.85546875" bestFit="1" customWidth="1"/>
    <col min="7678" max="7682" width="11.7109375" customWidth="1"/>
    <col min="7684" max="7684" width="11.5703125" bestFit="1" customWidth="1"/>
    <col min="7687" max="7687" width="11.5703125" bestFit="1" customWidth="1"/>
    <col min="7929" max="7929" width="10.5703125" customWidth="1"/>
    <col min="7930" max="7930" width="21.42578125" customWidth="1"/>
    <col min="7931" max="7931" width="13.28515625" customWidth="1"/>
    <col min="7932" max="7932" width="12.85546875" bestFit="1" customWidth="1"/>
    <col min="7934" max="7938" width="11.7109375" customWidth="1"/>
    <col min="7940" max="7940" width="11.5703125" bestFit="1" customWidth="1"/>
    <col min="7943" max="7943" width="11.5703125" bestFit="1" customWidth="1"/>
    <col min="8185" max="8185" width="10.5703125" customWidth="1"/>
    <col min="8186" max="8186" width="21.42578125" customWidth="1"/>
    <col min="8187" max="8187" width="13.28515625" customWidth="1"/>
    <col min="8188" max="8188" width="12.85546875" bestFit="1" customWidth="1"/>
    <col min="8190" max="8194" width="11.7109375" customWidth="1"/>
    <col min="8196" max="8196" width="11.5703125" bestFit="1" customWidth="1"/>
    <col min="8199" max="8199" width="11.5703125" bestFit="1" customWidth="1"/>
    <col min="8441" max="8441" width="10.5703125" customWidth="1"/>
    <col min="8442" max="8442" width="21.42578125" customWidth="1"/>
    <col min="8443" max="8443" width="13.28515625" customWidth="1"/>
    <col min="8444" max="8444" width="12.85546875" bestFit="1" customWidth="1"/>
    <col min="8446" max="8450" width="11.7109375" customWidth="1"/>
    <col min="8452" max="8452" width="11.5703125" bestFit="1" customWidth="1"/>
    <col min="8455" max="8455" width="11.5703125" bestFit="1" customWidth="1"/>
    <col min="8697" max="8697" width="10.5703125" customWidth="1"/>
    <col min="8698" max="8698" width="21.42578125" customWidth="1"/>
    <col min="8699" max="8699" width="13.28515625" customWidth="1"/>
    <col min="8700" max="8700" width="12.85546875" bestFit="1" customWidth="1"/>
    <col min="8702" max="8706" width="11.7109375" customWidth="1"/>
    <col min="8708" max="8708" width="11.5703125" bestFit="1" customWidth="1"/>
    <col min="8711" max="8711" width="11.5703125" bestFit="1" customWidth="1"/>
    <col min="8953" max="8953" width="10.5703125" customWidth="1"/>
    <col min="8954" max="8954" width="21.42578125" customWidth="1"/>
    <col min="8955" max="8955" width="13.28515625" customWidth="1"/>
    <col min="8956" max="8956" width="12.85546875" bestFit="1" customWidth="1"/>
    <col min="8958" max="8962" width="11.7109375" customWidth="1"/>
    <col min="8964" max="8964" width="11.5703125" bestFit="1" customWidth="1"/>
    <col min="8967" max="8967" width="11.5703125" bestFit="1" customWidth="1"/>
    <col min="9209" max="9209" width="10.5703125" customWidth="1"/>
    <col min="9210" max="9210" width="21.42578125" customWidth="1"/>
    <col min="9211" max="9211" width="13.28515625" customWidth="1"/>
    <col min="9212" max="9212" width="12.85546875" bestFit="1" customWidth="1"/>
    <col min="9214" max="9218" width="11.7109375" customWidth="1"/>
    <col min="9220" max="9220" width="11.5703125" bestFit="1" customWidth="1"/>
    <col min="9223" max="9223" width="11.5703125" bestFit="1" customWidth="1"/>
    <col min="9465" max="9465" width="10.5703125" customWidth="1"/>
    <col min="9466" max="9466" width="21.42578125" customWidth="1"/>
    <col min="9467" max="9467" width="13.28515625" customWidth="1"/>
    <col min="9468" max="9468" width="12.85546875" bestFit="1" customWidth="1"/>
    <col min="9470" max="9474" width="11.7109375" customWidth="1"/>
    <col min="9476" max="9476" width="11.5703125" bestFit="1" customWidth="1"/>
    <col min="9479" max="9479" width="11.5703125" bestFit="1" customWidth="1"/>
    <col min="9721" max="9721" width="10.5703125" customWidth="1"/>
    <col min="9722" max="9722" width="21.42578125" customWidth="1"/>
    <col min="9723" max="9723" width="13.28515625" customWidth="1"/>
    <col min="9724" max="9724" width="12.85546875" bestFit="1" customWidth="1"/>
    <col min="9726" max="9730" width="11.7109375" customWidth="1"/>
    <col min="9732" max="9732" width="11.5703125" bestFit="1" customWidth="1"/>
    <col min="9735" max="9735" width="11.5703125" bestFit="1" customWidth="1"/>
    <col min="9977" max="9977" width="10.5703125" customWidth="1"/>
    <col min="9978" max="9978" width="21.42578125" customWidth="1"/>
    <col min="9979" max="9979" width="13.28515625" customWidth="1"/>
    <col min="9980" max="9980" width="12.85546875" bestFit="1" customWidth="1"/>
    <col min="9982" max="9986" width="11.7109375" customWidth="1"/>
    <col min="9988" max="9988" width="11.5703125" bestFit="1" customWidth="1"/>
    <col min="9991" max="9991" width="11.5703125" bestFit="1" customWidth="1"/>
    <col min="10233" max="10233" width="10.5703125" customWidth="1"/>
    <col min="10234" max="10234" width="21.42578125" customWidth="1"/>
    <col min="10235" max="10235" width="13.28515625" customWidth="1"/>
    <col min="10236" max="10236" width="12.85546875" bestFit="1" customWidth="1"/>
    <col min="10238" max="10242" width="11.7109375" customWidth="1"/>
    <col min="10244" max="10244" width="11.5703125" bestFit="1" customWidth="1"/>
    <col min="10247" max="10247" width="11.5703125" bestFit="1" customWidth="1"/>
    <col min="10489" max="10489" width="10.5703125" customWidth="1"/>
    <col min="10490" max="10490" width="21.42578125" customWidth="1"/>
    <col min="10491" max="10491" width="13.28515625" customWidth="1"/>
    <col min="10492" max="10492" width="12.85546875" bestFit="1" customWidth="1"/>
    <col min="10494" max="10498" width="11.7109375" customWidth="1"/>
    <col min="10500" max="10500" width="11.5703125" bestFit="1" customWidth="1"/>
    <col min="10503" max="10503" width="11.5703125" bestFit="1" customWidth="1"/>
    <col min="10745" max="10745" width="10.5703125" customWidth="1"/>
    <col min="10746" max="10746" width="21.42578125" customWidth="1"/>
    <col min="10747" max="10747" width="13.28515625" customWidth="1"/>
    <col min="10748" max="10748" width="12.85546875" bestFit="1" customWidth="1"/>
    <col min="10750" max="10754" width="11.7109375" customWidth="1"/>
    <col min="10756" max="10756" width="11.5703125" bestFit="1" customWidth="1"/>
    <col min="10759" max="10759" width="11.5703125" bestFit="1" customWidth="1"/>
    <col min="11001" max="11001" width="10.5703125" customWidth="1"/>
    <col min="11002" max="11002" width="21.42578125" customWidth="1"/>
    <col min="11003" max="11003" width="13.28515625" customWidth="1"/>
    <col min="11004" max="11004" width="12.85546875" bestFit="1" customWidth="1"/>
    <col min="11006" max="11010" width="11.7109375" customWidth="1"/>
    <col min="11012" max="11012" width="11.5703125" bestFit="1" customWidth="1"/>
    <col min="11015" max="11015" width="11.5703125" bestFit="1" customWidth="1"/>
    <col min="11257" max="11257" width="10.5703125" customWidth="1"/>
    <col min="11258" max="11258" width="21.42578125" customWidth="1"/>
    <col min="11259" max="11259" width="13.28515625" customWidth="1"/>
    <col min="11260" max="11260" width="12.85546875" bestFit="1" customWidth="1"/>
    <col min="11262" max="11266" width="11.7109375" customWidth="1"/>
    <col min="11268" max="11268" width="11.5703125" bestFit="1" customWidth="1"/>
    <col min="11271" max="11271" width="11.5703125" bestFit="1" customWidth="1"/>
    <col min="11513" max="11513" width="10.5703125" customWidth="1"/>
    <col min="11514" max="11514" width="21.42578125" customWidth="1"/>
    <col min="11515" max="11515" width="13.28515625" customWidth="1"/>
    <col min="11516" max="11516" width="12.85546875" bestFit="1" customWidth="1"/>
    <col min="11518" max="11522" width="11.7109375" customWidth="1"/>
    <col min="11524" max="11524" width="11.5703125" bestFit="1" customWidth="1"/>
    <col min="11527" max="11527" width="11.5703125" bestFit="1" customWidth="1"/>
    <col min="11769" max="11769" width="10.5703125" customWidth="1"/>
    <col min="11770" max="11770" width="21.42578125" customWidth="1"/>
    <col min="11771" max="11771" width="13.28515625" customWidth="1"/>
    <col min="11772" max="11772" width="12.85546875" bestFit="1" customWidth="1"/>
    <col min="11774" max="11778" width="11.7109375" customWidth="1"/>
    <col min="11780" max="11780" width="11.5703125" bestFit="1" customWidth="1"/>
    <col min="11783" max="11783" width="11.5703125" bestFit="1" customWidth="1"/>
    <col min="12025" max="12025" width="10.5703125" customWidth="1"/>
    <col min="12026" max="12026" width="21.42578125" customWidth="1"/>
    <col min="12027" max="12027" width="13.28515625" customWidth="1"/>
    <col min="12028" max="12028" width="12.85546875" bestFit="1" customWidth="1"/>
    <col min="12030" max="12034" width="11.7109375" customWidth="1"/>
    <col min="12036" max="12036" width="11.5703125" bestFit="1" customWidth="1"/>
    <col min="12039" max="12039" width="11.5703125" bestFit="1" customWidth="1"/>
    <col min="12281" max="12281" width="10.5703125" customWidth="1"/>
    <col min="12282" max="12282" width="21.42578125" customWidth="1"/>
    <col min="12283" max="12283" width="13.28515625" customWidth="1"/>
    <col min="12284" max="12284" width="12.85546875" bestFit="1" customWidth="1"/>
    <col min="12286" max="12290" width="11.7109375" customWidth="1"/>
    <col min="12292" max="12292" width="11.5703125" bestFit="1" customWidth="1"/>
    <col min="12295" max="12295" width="11.5703125" bestFit="1" customWidth="1"/>
    <col min="12537" max="12537" width="10.5703125" customWidth="1"/>
    <col min="12538" max="12538" width="21.42578125" customWidth="1"/>
    <col min="12539" max="12539" width="13.28515625" customWidth="1"/>
    <col min="12540" max="12540" width="12.85546875" bestFit="1" customWidth="1"/>
    <col min="12542" max="12546" width="11.7109375" customWidth="1"/>
    <col min="12548" max="12548" width="11.5703125" bestFit="1" customWidth="1"/>
    <col min="12551" max="12551" width="11.5703125" bestFit="1" customWidth="1"/>
    <col min="12793" max="12793" width="10.5703125" customWidth="1"/>
    <col min="12794" max="12794" width="21.42578125" customWidth="1"/>
    <col min="12795" max="12795" width="13.28515625" customWidth="1"/>
    <col min="12796" max="12796" width="12.85546875" bestFit="1" customWidth="1"/>
    <col min="12798" max="12802" width="11.7109375" customWidth="1"/>
    <col min="12804" max="12804" width="11.5703125" bestFit="1" customWidth="1"/>
    <col min="12807" max="12807" width="11.5703125" bestFit="1" customWidth="1"/>
    <col min="13049" max="13049" width="10.5703125" customWidth="1"/>
    <col min="13050" max="13050" width="21.42578125" customWidth="1"/>
    <col min="13051" max="13051" width="13.28515625" customWidth="1"/>
    <col min="13052" max="13052" width="12.85546875" bestFit="1" customWidth="1"/>
    <col min="13054" max="13058" width="11.7109375" customWidth="1"/>
    <col min="13060" max="13060" width="11.5703125" bestFit="1" customWidth="1"/>
    <col min="13063" max="13063" width="11.5703125" bestFit="1" customWidth="1"/>
    <col min="13305" max="13305" width="10.5703125" customWidth="1"/>
    <col min="13306" max="13306" width="21.42578125" customWidth="1"/>
    <col min="13307" max="13307" width="13.28515625" customWidth="1"/>
    <col min="13308" max="13308" width="12.85546875" bestFit="1" customWidth="1"/>
    <col min="13310" max="13314" width="11.7109375" customWidth="1"/>
    <col min="13316" max="13316" width="11.5703125" bestFit="1" customWidth="1"/>
    <col min="13319" max="13319" width="11.5703125" bestFit="1" customWidth="1"/>
    <col min="13561" max="13561" width="10.5703125" customWidth="1"/>
    <col min="13562" max="13562" width="21.42578125" customWidth="1"/>
    <col min="13563" max="13563" width="13.28515625" customWidth="1"/>
    <col min="13564" max="13564" width="12.85546875" bestFit="1" customWidth="1"/>
    <col min="13566" max="13570" width="11.7109375" customWidth="1"/>
    <col min="13572" max="13572" width="11.5703125" bestFit="1" customWidth="1"/>
    <col min="13575" max="13575" width="11.5703125" bestFit="1" customWidth="1"/>
    <col min="13817" max="13817" width="10.5703125" customWidth="1"/>
    <col min="13818" max="13818" width="21.42578125" customWidth="1"/>
    <col min="13819" max="13819" width="13.28515625" customWidth="1"/>
    <col min="13820" max="13820" width="12.85546875" bestFit="1" customWidth="1"/>
    <col min="13822" max="13826" width="11.7109375" customWidth="1"/>
    <col min="13828" max="13828" width="11.5703125" bestFit="1" customWidth="1"/>
    <col min="13831" max="13831" width="11.5703125" bestFit="1" customWidth="1"/>
    <col min="14073" max="14073" width="10.5703125" customWidth="1"/>
    <col min="14074" max="14074" width="21.42578125" customWidth="1"/>
    <col min="14075" max="14075" width="13.28515625" customWidth="1"/>
    <col min="14076" max="14076" width="12.85546875" bestFit="1" customWidth="1"/>
    <col min="14078" max="14082" width="11.7109375" customWidth="1"/>
    <col min="14084" max="14084" width="11.5703125" bestFit="1" customWidth="1"/>
    <col min="14087" max="14087" width="11.5703125" bestFit="1" customWidth="1"/>
    <col min="14329" max="14329" width="10.5703125" customWidth="1"/>
    <col min="14330" max="14330" width="21.42578125" customWidth="1"/>
    <col min="14331" max="14331" width="13.28515625" customWidth="1"/>
    <col min="14332" max="14332" width="12.85546875" bestFit="1" customWidth="1"/>
    <col min="14334" max="14338" width="11.7109375" customWidth="1"/>
    <col min="14340" max="14340" width="11.5703125" bestFit="1" customWidth="1"/>
    <col min="14343" max="14343" width="11.5703125" bestFit="1" customWidth="1"/>
    <col min="14585" max="14585" width="10.5703125" customWidth="1"/>
    <col min="14586" max="14586" width="21.42578125" customWidth="1"/>
    <col min="14587" max="14587" width="13.28515625" customWidth="1"/>
    <col min="14588" max="14588" width="12.85546875" bestFit="1" customWidth="1"/>
    <col min="14590" max="14594" width="11.7109375" customWidth="1"/>
    <col min="14596" max="14596" width="11.5703125" bestFit="1" customWidth="1"/>
    <col min="14599" max="14599" width="11.5703125" bestFit="1" customWidth="1"/>
    <col min="14841" max="14841" width="10.5703125" customWidth="1"/>
    <col min="14842" max="14842" width="21.42578125" customWidth="1"/>
    <col min="14843" max="14843" width="13.28515625" customWidth="1"/>
    <col min="14844" max="14844" width="12.85546875" bestFit="1" customWidth="1"/>
    <col min="14846" max="14850" width="11.7109375" customWidth="1"/>
    <col min="14852" max="14852" width="11.5703125" bestFit="1" customWidth="1"/>
    <col min="14855" max="14855" width="11.5703125" bestFit="1" customWidth="1"/>
    <col min="15097" max="15097" width="10.5703125" customWidth="1"/>
    <col min="15098" max="15098" width="21.42578125" customWidth="1"/>
    <col min="15099" max="15099" width="13.28515625" customWidth="1"/>
    <col min="15100" max="15100" width="12.85546875" bestFit="1" customWidth="1"/>
    <col min="15102" max="15106" width="11.7109375" customWidth="1"/>
    <col min="15108" max="15108" width="11.5703125" bestFit="1" customWidth="1"/>
    <col min="15111" max="15111" width="11.5703125" bestFit="1" customWidth="1"/>
    <col min="15353" max="15353" width="10.5703125" customWidth="1"/>
    <col min="15354" max="15354" width="21.42578125" customWidth="1"/>
    <col min="15355" max="15355" width="13.28515625" customWidth="1"/>
    <col min="15356" max="15356" width="12.85546875" bestFit="1" customWidth="1"/>
    <col min="15358" max="15362" width="11.7109375" customWidth="1"/>
    <col min="15364" max="15364" width="11.5703125" bestFit="1" customWidth="1"/>
    <col min="15367" max="15367" width="11.5703125" bestFit="1" customWidth="1"/>
    <col min="15609" max="15609" width="10.5703125" customWidth="1"/>
    <col min="15610" max="15610" width="21.42578125" customWidth="1"/>
    <col min="15611" max="15611" width="13.28515625" customWidth="1"/>
    <col min="15612" max="15612" width="12.85546875" bestFit="1" customWidth="1"/>
    <col min="15614" max="15618" width="11.7109375" customWidth="1"/>
    <col min="15620" max="15620" width="11.5703125" bestFit="1" customWidth="1"/>
    <col min="15623" max="15623" width="11.5703125" bestFit="1" customWidth="1"/>
    <col min="15865" max="15865" width="10.5703125" customWidth="1"/>
    <col min="15866" max="15866" width="21.42578125" customWidth="1"/>
    <col min="15867" max="15867" width="13.28515625" customWidth="1"/>
    <col min="15868" max="15868" width="12.85546875" bestFit="1" customWidth="1"/>
    <col min="15870" max="15874" width="11.7109375" customWidth="1"/>
    <col min="15876" max="15876" width="11.5703125" bestFit="1" customWidth="1"/>
    <col min="15879" max="15879" width="11.5703125" bestFit="1" customWidth="1"/>
    <col min="16121" max="16121" width="10.5703125" customWidth="1"/>
    <col min="16122" max="16122" width="21.42578125" customWidth="1"/>
    <col min="16123" max="16123" width="13.28515625" customWidth="1"/>
    <col min="16124" max="16124" width="12.85546875" bestFit="1" customWidth="1"/>
    <col min="16126" max="16130" width="11.7109375" customWidth="1"/>
    <col min="16132" max="16132" width="11.5703125" bestFit="1" customWidth="1"/>
    <col min="16135" max="16135" width="11.5703125" bestFit="1" customWidth="1"/>
  </cols>
  <sheetData>
    <row r="1" spans="1:15" ht="18.75" x14ac:dyDescent="0.3">
      <c r="B1" s="31" t="s">
        <v>57</v>
      </c>
      <c r="D1" s="1" t="s">
        <v>0</v>
      </c>
      <c r="F1"/>
    </row>
    <row r="2" spans="1:15" ht="18.75" x14ac:dyDescent="0.3">
      <c r="B2" s="31" t="s">
        <v>58</v>
      </c>
      <c r="D2" s="2"/>
      <c r="F2"/>
    </row>
    <row r="3" spans="1:15" ht="18.75" x14ac:dyDescent="0.3">
      <c r="B3" s="31" t="s">
        <v>59</v>
      </c>
      <c r="C3" s="1"/>
      <c r="D3" s="2"/>
      <c r="F3"/>
    </row>
    <row r="4" spans="1:15" s="2" customFormat="1" ht="45" x14ac:dyDescent="0.25">
      <c r="A4" s="15" t="s">
        <v>50</v>
      </c>
      <c r="B4" s="32" t="s">
        <v>46</v>
      </c>
      <c r="C4" s="4" t="s">
        <v>1</v>
      </c>
      <c r="D4" s="5" t="s">
        <v>2</v>
      </c>
      <c r="E4" s="6" t="s">
        <v>3</v>
      </c>
      <c r="F4" s="7" t="s">
        <v>52</v>
      </c>
      <c r="G4" s="15" t="s">
        <v>4</v>
      </c>
      <c r="H4" s="15" t="s">
        <v>21</v>
      </c>
      <c r="I4" s="15" t="s">
        <v>5</v>
      </c>
      <c r="J4" s="15" t="s">
        <v>6</v>
      </c>
      <c r="K4" s="15" t="s">
        <v>32</v>
      </c>
      <c r="L4" s="15" t="s">
        <v>7</v>
      </c>
      <c r="M4" s="15" t="s">
        <v>49</v>
      </c>
      <c r="N4" s="15" t="s">
        <v>53</v>
      </c>
      <c r="O4" s="15" t="s">
        <v>51</v>
      </c>
    </row>
    <row r="5" spans="1:15" ht="15" customHeight="1" x14ac:dyDescent="0.25">
      <c r="A5" s="40">
        <v>10</v>
      </c>
      <c r="B5" s="33" t="s">
        <v>28</v>
      </c>
      <c r="C5" s="25" t="s">
        <v>15</v>
      </c>
      <c r="D5" s="28" t="s">
        <v>8</v>
      </c>
      <c r="E5" s="24" t="s">
        <v>9</v>
      </c>
      <c r="F5" s="10">
        <v>1.1318287037037036E-2</v>
      </c>
      <c r="G5" s="16">
        <f>F5*86400</f>
        <v>977.9</v>
      </c>
      <c r="H5" s="17">
        <f>4150/G5</f>
        <v>4.2437877083546374</v>
      </c>
      <c r="I5" s="16">
        <v>72</v>
      </c>
      <c r="J5" s="16">
        <f>IF(I5&lt;26,1,IF(I5&gt;55,(1+(55*0.0012)+(I5-55)*0.0083),(1+(I5-25)*0.0012)))</f>
        <v>1.2071000000000001</v>
      </c>
      <c r="K5" s="16">
        <f>IF(E5= "F",1.1, 1)</f>
        <v>1</v>
      </c>
      <c r="L5" s="18">
        <f>H5*J5*K5</f>
        <v>5.1226761427548828</v>
      </c>
      <c r="M5" s="19">
        <f>4150/L5</f>
        <v>810.1234363350178</v>
      </c>
      <c r="N5" s="10">
        <f>M5/86400</f>
        <v>9.3764286612849287E-3</v>
      </c>
      <c r="O5" s="5">
        <v>1</v>
      </c>
    </row>
    <row r="6" spans="1:15" ht="15" customHeight="1" x14ac:dyDescent="0.25">
      <c r="A6" s="41">
        <v>4</v>
      </c>
      <c r="B6" s="34" t="s">
        <v>30</v>
      </c>
      <c r="C6" s="28" t="s">
        <v>15</v>
      </c>
      <c r="D6" s="25" t="s">
        <v>8</v>
      </c>
      <c r="E6" s="24" t="s">
        <v>9</v>
      </c>
      <c r="F6" s="10">
        <v>1.0849537037037038E-2</v>
      </c>
      <c r="G6" s="16">
        <f>F6*86400</f>
        <v>937.40000000000009</v>
      </c>
      <c r="H6" s="17">
        <f>4150/G6</f>
        <v>4.4271388948154469</v>
      </c>
      <c r="I6" s="16">
        <v>65</v>
      </c>
      <c r="J6" s="16">
        <f>IF(I6&lt;26,1,IF(I6&gt;55,(1+(55*0.0012)+(I6-55)*0.0083),(1+(I6-25)*0.0012)))</f>
        <v>1.149</v>
      </c>
      <c r="K6" s="16">
        <f>IF(E6= "F",1.1, 1)</f>
        <v>1</v>
      </c>
      <c r="L6" s="18">
        <f>H6*J6*K6</f>
        <v>5.0867825901429482</v>
      </c>
      <c r="M6" s="19">
        <f>4150/L6</f>
        <v>815.83986074847701</v>
      </c>
      <c r="N6" s="10">
        <f>M6/86400</f>
        <v>9.4425909808851499E-3</v>
      </c>
      <c r="O6" s="30">
        <v>2</v>
      </c>
    </row>
    <row r="7" spans="1:15" ht="15" customHeight="1" x14ac:dyDescent="0.25">
      <c r="A7" s="40">
        <v>14</v>
      </c>
      <c r="B7" s="33" t="s">
        <v>31</v>
      </c>
      <c r="C7" s="25" t="s">
        <v>15</v>
      </c>
      <c r="D7" s="25" t="s">
        <v>8</v>
      </c>
      <c r="E7" s="24" t="s">
        <v>9</v>
      </c>
      <c r="F7" s="10">
        <v>1.1491898148148147E-2</v>
      </c>
      <c r="G7" s="16">
        <f>F7*86400</f>
        <v>992.89999999999986</v>
      </c>
      <c r="H7" s="17">
        <f>4150/G7</f>
        <v>4.1796756974519091</v>
      </c>
      <c r="I7" s="16">
        <v>73</v>
      </c>
      <c r="J7" s="16">
        <f>IF(I7&lt;26,1,IF(I7&gt;55,(1+(55*0.0012)+(I7-55)*0.0083),(1+(I7-25)*0.0012)))</f>
        <v>1.2154</v>
      </c>
      <c r="K7" s="16">
        <f>IF(E7= "F",1.1, 1)</f>
        <v>1</v>
      </c>
      <c r="L7" s="18">
        <f>H7*J7*K7</f>
        <v>5.0799778426830509</v>
      </c>
      <c r="M7" s="19">
        <f>4150/L7</f>
        <v>816.93269705446744</v>
      </c>
      <c r="N7" s="10">
        <f>M7/86400</f>
        <v>9.455239549241521E-3</v>
      </c>
      <c r="O7" s="5">
        <v>3</v>
      </c>
    </row>
    <row r="8" spans="1:15" ht="15" customHeight="1" x14ac:dyDescent="0.25">
      <c r="A8" s="40">
        <v>7</v>
      </c>
      <c r="B8" s="33" t="s">
        <v>55</v>
      </c>
      <c r="C8" s="25" t="s">
        <v>15</v>
      </c>
      <c r="D8" s="25" t="s">
        <v>8</v>
      </c>
      <c r="E8" s="24" t="s">
        <v>9</v>
      </c>
      <c r="F8" s="10">
        <v>1.1057870370370371E-2</v>
      </c>
      <c r="G8" s="16">
        <f>F8*86400</f>
        <v>955.4</v>
      </c>
      <c r="H8" s="17">
        <f>4150/G8</f>
        <v>4.3437303747121625</v>
      </c>
      <c r="I8" s="16">
        <v>67</v>
      </c>
      <c r="J8" s="16">
        <f>IF(I8&lt;26,1,IF(I8&gt;55,(1+(55*0.0012)+(I8-55)*0.0083),(1+(I8-25)*0.0012)))</f>
        <v>1.1656</v>
      </c>
      <c r="K8" s="16">
        <f>IF(E8= "F",1.1, 1)</f>
        <v>1</v>
      </c>
      <c r="L8" s="18">
        <f>H8*J8*K8</f>
        <v>5.0630521247644964</v>
      </c>
      <c r="M8" s="19">
        <f>4150/L8</f>
        <v>819.66369251887443</v>
      </c>
      <c r="N8" s="10">
        <f>M8/86400</f>
        <v>9.4868482930425286E-3</v>
      </c>
      <c r="O8" s="30">
        <v>4</v>
      </c>
    </row>
    <row r="9" spans="1:15" ht="15" customHeight="1" x14ac:dyDescent="0.25">
      <c r="A9" s="40">
        <v>1</v>
      </c>
      <c r="B9" s="33" t="s">
        <v>26</v>
      </c>
      <c r="C9" s="25" t="s">
        <v>11</v>
      </c>
      <c r="D9" s="25" t="s">
        <v>8</v>
      </c>
      <c r="E9" s="20" t="s">
        <v>9</v>
      </c>
      <c r="F9" s="10">
        <v>1.0511574074074074E-2</v>
      </c>
      <c r="G9" s="16">
        <f>F9*86400</f>
        <v>908.2</v>
      </c>
      <c r="H9" s="17">
        <f>4150/G9</f>
        <v>4.5694780885267559</v>
      </c>
      <c r="I9" s="16">
        <v>60</v>
      </c>
      <c r="J9" s="16">
        <f>IF(I9&lt;26,1,IF(I9&gt;55,(1+(55*0.0012)+(I9-55)*0.0083),(1+(I9-25)*0.0012)))</f>
        <v>1.1075000000000002</v>
      </c>
      <c r="K9" s="16">
        <f>IF(E9= "F",1.1, 1)</f>
        <v>1</v>
      </c>
      <c r="L9" s="18">
        <f>H9*J9*K9</f>
        <v>5.0606969830433828</v>
      </c>
      <c r="M9" s="19">
        <f>4150/L9</f>
        <v>820.0451467268623</v>
      </c>
      <c r="N9" s="10">
        <f>M9/86400</f>
        <v>9.4912632723016463E-3</v>
      </c>
      <c r="O9" s="5">
        <v>5</v>
      </c>
    </row>
    <row r="10" spans="1:15" ht="15" customHeight="1" x14ac:dyDescent="0.25">
      <c r="A10" s="40">
        <v>9</v>
      </c>
      <c r="B10" s="33" t="s">
        <v>43</v>
      </c>
      <c r="C10" s="25" t="s">
        <v>44</v>
      </c>
      <c r="D10" s="25" t="s">
        <v>8</v>
      </c>
      <c r="E10" s="24" t="s">
        <v>9</v>
      </c>
      <c r="F10" s="10">
        <v>1.1168981481481481E-2</v>
      </c>
      <c r="G10" s="16">
        <f>F10*86400</f>
        <v>965</v>
      </c>
      <c r="H10" s="17">
        <f>4150/G10</f>
        <v>4.3005181347150261</v>
      </c>
      <c r="I10" s="16">
        <v>66</v>
      </c>
      <c r="J10" s="16">
        <f>IF(I10&lt;26,1,IF(I10&gt;55,(1+(55*0.0012)+(I10-55)*0.0083),(1+(I10-25)*0.0012)))</f>
        <v>1.1573</v>
      </c>
      <c r="K10" s="16">
        <f>IF(E10= "F",1.1, 1)</f>
        <v>1</v>
      </c>
      <c r="L10" s="18">
        <f>H10*J10*K10</f>
        <v>4.9769896373056994</v>
      </c>
      <c r="M10" s="19">
        <f>4150/L10</f>
        <v>833.83738010887407</v>
      </c>
      <c r="N10" s="10">
        <f>M10/86400</f>
        <v>9.650895603111968E-3</v>
      </c>
      <c r="O10" s="30">
        <v>6</v>
      </c>
    </row>
    <row r="11" spans="1:15" ht="15" customHeight="1" x14ac:dyDescent="0.25">
      <c r="A11" s="40">
        <v>17</v>
      </c>
      <c r="B11" s="33" t="s">
        <v>56</v>
      </c>
      <c r="C11" s="25" t="s">
        <v>15</v>
      </c>
      <c r="D11" s="25" t="s">
        <v>8</v>
      </c>
      <c r="E11" s="24" t="s">
        <v>9</v>
      </c>
      <c r="F11" s="10">
        <v>1.1611111111111112E-2</v>
      </c>
      <c r="G11" s="16">
        <f>F11*86400</f>
        <v>1003.2</v>
      </c>
      <c r="H11" s="17">
        <f>4150/G11</f>
        <v>4.1367623604465704</v>
      </c>
      <c r="I11" s="16">
        <v>71</v>
      </c>
      <c r="J11" s="16">
        <f>IF(I11&lt;26,1,IF(I11&gt;55,(1+(55*0.0012)+(I11-55)*0.0083),(1+(I11-25)*0.0012)))</f>
        <v>1.1988000000000001</v>
      </c>
      <c r="K11" s="16">
        <f>IF(E11= "F",1.1, 1)</f>
        <v>1</v>
      </c>
      <c r="L11" s="18">
        <f>H11*J11*K11</f>
        <v>4.9591507177033494</v>
      </c>
      <c r="M11" s="19">
        <f>4150/L11</f>
        <v>836.83683683683682</v>
      </c>
      <c r="N11" s="10">
        <f>M11/86400</f>
        <v>9.68561153746339E-3</v>
      </c>
      <c r="O11" s="5">
        <v>7</v>
      </c>
    </row>
    <row r="12" spans="1:15" ht="15" customHeight="1" x14ac:dyDescent="0.25">
      <c r="A12" s="40">
        <v>13</v>
      </c>
      <c r="B12" s="33" t="s">
        <v>23</v>
      </c>
      <c r="C12" s="25" t="s">
        <v>15</v>
      </c>
      <c r="D12" s="25" t="s">
        <v>8</v>
      </c>
      <c r="E12" s="24" t="s">
        <v>9</v>
      </c>
      <c r="F12" s="10">
        <v>1.1471064814814816E-2</v>
      </c>
      <c r="G12" s="16">
        <f>F12*86400</f>
        <v>991.10000000000014</v>
      </c>
      <c r="H12" s="17">
        <f>4150/G12</f>
        <v>4.1872666733931991</v>
      </c>
      <c r="I12" s="26">
        <v>68</v>
      </c>
      <c r="J12" s="16">
        <f>IF(I12&lt;26,1,IF(I12&gt;55,(1+(55*0.0012)+(I12-55)*0.0083),(1+(I12-25)*0.0012)))</f>
        <v>1.1739000000000002</v>
      </c>
      <c r="K12" s="16">
        <f>IF(E12= "F",1.1, 1)</f>
        <v>1</v>
      </c>
      <c r="L12" s="18">
        <f>H12*J12*K12</f>
        <v>4.9154323478962771</v>
      </c>
      <c r="M12" s="19">
        <f>4150/L12</f>
        <v>844.27975125649539</v>
      </c>
      <c r="N12" s="10">
        <f>M12/86400</f>
        <v>9.7717563802835108E-3</v>
      </c>
      <c r="O12" s="30">
        <v>8</v>
      </c>
    </row>
    <row r="13" spans="1:15" ht="15" customHeight="1" x14ac:dyDescent="0.25">
      <c r="A13" s="40">
        <v>18</v>
      </c>
      <c r="B13" s="25" t="s">
        <v>54</v>
      </c>
      <c r="C13" s="25" t="s">
        <v>15</v>
      </c>
      <c r="D13" s="25" t="s">
        <v>8</v>
      </c>
      <c r="E13" s="24" t="s">
        <v>9</v>
      </c>
      <c r="F13" s="10">
        <v>1.1939814814814813E-2</v>
      </c>
      <c r="G13" s="16">
        <f>F13*86400</f>
        <v>1031.5999999999999</v>
      </c>
      <c r="H13" s="17">
        <f>4150/G13</f>
        <v>4.0228770841411405</v>
      </c>
      <c r="I13" s="16">
        <v>73</v>
      </c>
      <c r="J13" s="16">
        <f>IF(I13&lt;26,1,IF(I13&gt;55,(1+(55*0.0012)+(I13-55)*0.0083),(1+(I13-25)*0.0012)))</f>
        <v>1.2154</v>
      </c>
      <c r="K13" s="16">
        <f>IF(E13= "F",1.1, 1)</f>
        <v>1</v>
      </c>
      <c r="L13" s="18">
        <f>H13*J13*K13</f>
        <v>4.8894048080651427</v>
      </c>
      <c r="M13" s="19">
        <f>4150/L13</f>
        <v>848.77406615106122</v>
      </c>
      <c r="N13" s="10">
        <f>M13/86400</f>
        <v>9.8237739137854302E-3</v>
      </c>
      <c r="O13" s="5">
        <v>9</v>
      </c>
    </row>
    <row r="14" spans="1:15" ht="15" customHeight="1" x14ac:dyDescent="0.25">
      <c r="A14" s="41">
        <v>20</v>
      </c>
      <c r="B14" s="33" t="s">
        <v>37</v>
      </c>
      <c r="C14" s="25" t="s">
        <v>15</v>
      </c>
      <c r="D14" s="25" t="s">
        <v>8</v>
      </c>
      <c r="E14" s="24" t="s">
        <v>9</v>
      </c>
      <c r="F14" s="10">
        <v>1.2226851851851852E-2</v>
      </c>
      <c r="G14" s="16">
        <f>F14*86400</f>
        <v>1056.4000000000001</v>
      </c>
      <c r="H14" s="17">
        <f>4150/G14</f>
        <v>3.9284361984096932</v>
      </c>
      <c r="I14" s="16">
        <v>75</v>
      </c>
      <c r="J14" s="16">
        <f>IF(I14&lt;26,1,IF(I14&gt;55,(1+(55*0.0012)+(I14-55)*0.0083),(1+(I14-25)*0.0012)))</f>
        <v>1.232</v>
      </c>
      <c r="K14" s="16">
        <f>IF(E14= "F",1.1, 1)</f>
        <v>1</v>
      </c>
      <c r="L14" s="18">
        <f>H14*J14*K14</f>
        <v>4.8398333964407421</v>
      </c>
      <c r="M14" s="19">
        <f>4150/L14</f>
        <v>857.46753246753246</v>
      </c>
      <c r="N14" s="10">
        <f>M14/86400</f>
        <v>9.9243927368927367E-3</v>
      </c>
      <c r="O14" s="30">
        <v>10</v>
      </c>
    </row>
    <row r="15" spans="1:15" ht="15" customHeight="1" x14ac:dyDescent="0.25">
      <c r="A15" s="41">
        <v>16</v>
      </c>
      <c r="B15" s="33" t="s">
        <v>24</v>
      </c>
      <c r="C15" s="25" t="s">
        <v>17</v>
      </c>
      <c r="D15" s="25" t="s">
        <v>8</v>
      </c>
      <c r="E15" s="24" t="s">
        <v>9</v>
      </c>
      <c r="F15" s="10">
        <v>1.1578703703703702E-2</v>
      </c>
      <c r="G15" s="16">
        <f>F15*86400</f>
        <v>1000.3999999999999</v>
      </c>
      <c r="H15" s="17">
        <f>4150/G15</f>
        <v>4.1483406637345066</v>
      </c>
      <c r="I15" s="16">
        <v>67</v>
      </c>
      <c r="J15" s="16">
        <f>IF(I15&lt;26,1,IF(I15&gt;55,(1+(55*0.0012)+(I15-55)*0.0083),(1+(I15-25)*0.0012)))</f>
        <v>1.1656</v>
      </c>
      <c r="K15" s="16">
        <f>IF(E15= "F",1.1, 1)</f>
        <v>1</v>
      </c>
      <c r="L15" s="18">
        <f>H15*J15*K15</f>
        <v>4.835305877648941</v>
      </c>
      <c r="M15" s="19">
        <f>4150/L15</f>
        <v>858.27041866849675</v>
      </c>
      <c r="N15" s="10">
        <f>M15/86400</f>
        <v>9.9336854012557485E-3</v>
      </c>
      <c r="O15" s="5">
        <v>11</v>
      </c>
    </row>
    <row r="16" spans="1:15" ht="15" customHeight="1" x14ac:dyDescent="0.25">
      <c r="A16" s="40">
        <v>15</v>
      </c>
      <c r="B16" s="33" t="s">
        <v>18</v>
      </c>
      <c r="C16" s="25" t="s">
        <v>17</v>
      </c>
      <c r="D16" s="25" t="s">
        <v>8</v>
      </c>
      <c r="E16" s="24" t="s">
        <v>9</v>
      </c>
      <c r="F16" s="10">
        <v>1.1499999999999998E-2</v>
      </c>
      <c r="G16" s="16">
        <f>F16*86400</f>
        <v>993.5999999999998</v>
      </c>
      <c r="H16" s="17">
        <f>4150/G16</f>
        <v>4.176731078904993</v>
      </c>
      <c r="I16" s="16">
        <v>66</v>
      </c>
      <c r="J16" s="16">
        <f>IF(I16&lt;26,1,IF(I16&gt;55,(1+(55*0.0012)+(I16-55)*0.0083),(1+(I16-25)*0.0012)))</f>
        <v>1.1573</v>
      </c>
      <c r="K16" s="16">
        <f>IF(E16= "F",1.1, 1)</f>
        <v>1</v>
      </c>
      <c r="L16" s="18">
        <f>H16*J16*K16</f>
        <v>4.8337308776167482</v>
      </c>
      <c r="M16" s="19">
        <f>4150/L16</f>
        <v>858.55007344681565</v>
      </c>
      <c r="N16" s="10">
        <f>M16/86400</f>
        <v>9.9369221463751819E-3</v>
      </c>
      <c r="O16" s="30">
        <v>12</v>
      </c>
    </row>
    <row r="17" spans="1:15" ht="15" customHeight="1" x14ac:dyDescent="0.25">
      <c r="A17" s="40">
        <v>5</v>
      </c>
      <c r="B17" s="34" t="s">
        <v>36</v>
      </c>
      <c r="C17" s="28" t="s">
        <v>13</v>
      </c>
      <c r="D17" s="25" t="s">
        <v>8</v>
      </c>
      <c r="E17" s="24" t="s">
        <v>9</v>
      </c>
      <c r="F17" s="10">
        <v>1.091087962962963E-2</v>
      </c>
      <c r="G17" s="16">
        <f>F17*86400</f>
        <v>942.7</v>
      </c>
      <c r="H17" s="17">
        <f>4150/G17</f>
        <v>4.4022488596584273</v>
      </c>
      <c r="I17" s="16">
        <v>57</v>
      </c>
      <c r="J17" s="16">
        <f>IF(I17&lt;26,1,IF(I17&gt;55,(1+(55*0.0012)+(I17-55)*0.0083),(1+(I17-25)*0.0012)))</f>
        <v>1.0826</v>
      </c>
      <c r="K17" s="16">
        <f>IF(E17= "F",1.1, 1)</f>
        <v>1</v>
      </c>
      <c r="L17" s="18">
        <f>H17*J17*K17</f>
        <v>4.7658746154662133</v>
      </c>
      <c r="M17" s="19">
        <f>4150/L17</f>
        <v>870.77406244226881</v>
      </c>
      <c r="N17" s="10">
        <f>M17/86400</f>
        <v>1.0078403500489223E-2</v>
      </c>
      <c r="O17" s="5">
        <v>13</v>
      </c>
    </row>
    <row r="18" spans="1:15" ht="15" customHeight="1" x14ac:dyDescent="0.25">
      <c r="A18" s="40">
        <v>19</v>
      </c>
      <c r="B18" s="33" t="s">
        <v>25</v>
      </c>
      <c r="C18" s="29" t="s">
        <v>12</v>
      </c>
      <c r="D18" s="25" t="s">
        <v>8</v>
      </c>
      <c r="E18" s="30" t="s">
        <v>10</v>
      </c>
      <c r="F18" s="10">
        <v>1.2070601851851853E-2</v>
      </c>
      <c r="G18" s="16">
        <f>F18*86400</f>
        <v>1042.9000000000001</v>
      </c>
      <c r="H18" s="17">
        <f>4150/G18</f>
        <v>3.9792885223894907</v>
      </c>
      <c r="I18" s="16">
        <v>57</v>
      </c>
      <c r="J18" s="16">
        <f>IF(I18&lt;26,1,IF(I18&gt;55,(1+(55*0.0012)+(I18-55)*0.0083),(1+(I18-25)*0.0012)))</f>
        <v>1.0826</v>
      </c>
      <c r="K18" s="16">
        <f>IF(E18= "F",1.1, 1)</f>
        <v>1.1000000000000001</v>
      </c>
      <c r="L18" s="18">
        <f>H18*J18*K18</f>
        <v>4.7387755297727496</v>
      </c>
      <c r="M18" s="19">
        <f>4150/L18</f>
        <v>875.75365702097633</v>
      </c>
      <c r="N18" s="10">
        <f>M18/86400</f>
        <v>1.0136037697002042E-2</v>
      </c>
      <c r="O18" s="30">
        <v>14</v>
      </c>
    </row>
    <row r="19" spans="1:15" ht="15" customHeight="1" x14ac:dyDescent="0.25">
      <c r="A19" s="41">
        <v>8</v>
      </c>
      <c r="B19" s="33" t="s">
        <v>27</v>
      </c>
      <c r="C19" s="25" t="s">
        <v>11</v>
      </c>
      <c r="D19" s="25" t="s">
        <v>8</v>
      </c>
      <c r="E19" s="24" t="s">
        <v>9</v>
      </c>
      <c r="F19" s="10">
        <v>1.1157407407407408E-2</v>
      </c>
      <c r="G19" s="16">
        <f>F19*86400</f>
        <v>964</v>
      </c>
      <c r="H19" s="17">
        <f>4150/G19</f>
        <v>4.304979253112033</v>
      </c>
      <c r="I19" s="16">
        <v>59</v>
      </c>
      <c r="J19" s="16">
        <f>IF(I19&lt;26,1,IF(I19&gt;55,(1+(55*0.0012)+(I19-55)*0.0083),(1+(I19-25)*0.0012)))</f>
        <v>1.0992</v>
      </c>
      <c r="K19" s="16">
        <f>IF(E19= "F",1.1, 1)</f>
        <v>1</v>
      </c>
      <c r="L19" s="18">
        <f>H19*J19*K19</f>
        <v>4.7320331950207466</v>
      </c>
      <c r="M19" s="19">
        <f>4150/L19</f>
        <v>877.00145560407577</v>
      </c>
      <c r="N19" s="10">
        <f>M19/86400</f>
        <v>1.0150479810232359E-2</v>
      </c>
      <c r="O19" s="5">
        <v>15</v>
      </c>
    </row>
    <row r="20" spans="1:15" ht="15" customHeight="1" x14ac:dyDescent="0.25">
      <c r="A20" s="40">
        <v>6</v>
      </c>
      <c r="B20" s="33" t="s">
        <v>22</v>
      </c>
      <c r="C20" s="25" t="s">
        <v>15</v>
      </c>
      <c r="D20" s="25" t="s">
        <v>8</v>
      </c>
      <c r="E20" s="24" t="s">
        <v>9</v>
      </c>
      <c r="F20" s="27">
        <v>1.095949074074074E-2</v>
      </c>
      <c r="G20" s="16">
        <f>F20*86400</f>
        <v>946.9</v>
      </c>
      <c r="H20" s="17">
        <f>4150/G20</f>
        <v>4.3827225683810331</v>
      </c>
      <c r="I20" s="16">
        <v>56</v>
      </c>
      <c r="J20" s="16">
        <f>IF(I20&lt;26,1,IF(I20&gt;55,(1+(55*0.0012)+(I20-55)*0.0083),(1+(I20-25)*0.0012)))</f>
        <v>1.0743</v>
      </c>
      <c r="K20" s="16">
        <f>IF(E20= "F",1.1, 1)</f>
        <v>1</v>
      </c>
      <c r="L20" s="18">
        <f>H20*J20*K20</f>
        <v>4.7083588552117437</v>
      </c>
      <c r="M20" s="19">
        <f>4150/L20</f>
        <v>881.41115144745413</v>
      </c>
      <c r="N20" s="10">
        <f>M20/86400</f>
        <v>1.0201517956567756E-2</v>
      </c>
      <c r="O20" s="30">
        <v>16</v>
      </c>
    </row>
    <row r="21" spans="1:15" ht="15" customHeight="1" x14ac:dyDescent="0.25">
      <c r="A21" s="40">
        <v>22</v>
      </c>
      <c r="B21" s="33" t="s">
        <v>29</v>
      </c>
      <c r="C21" s="28" t="s">
        <v>16</v>
      </c>
      <c r="D21" s="28" t="s">
        <v>8</v>
      </c>
      <c r="E21" s="30" t="s">
        <v>10</v>
      </c>
      <c r="F21" s="21">
        <v>1.2858796296296297E-2</v>
      </c>
      <c r="G21" s="16">
        <f>F21*86400</f>
        <v>1111</v>
      </c>
      <c r="H21" s="17">
        <f>4150/G21</f>
        <v>3.7353735373537353</v>
      </c>
      <c r="I21" s="16">
        <v>64</v>
      </c>
      <c r="J21" s="16">
        <f>IF(I21&lt;26,1,IF(I21&gt;55,(1+(55*0.0012)+(I21-55)*0.0083),(1+(I21-25)*0.0012)))</f>
        <v>1.1407</v>
      </c>
      <c r="K21" s="16">
        <f>IF(E21= "F",1.1, 1)</f>
        <v>1.1000000000000001</v>
      </c>
      <c r="L21" s="18">
        <f>H21*J21*K21</f>
        <v>4.6870346534653464</v>
      </c>
      <c r="M21" s="19">
        <f>4150/L21</f>
        <v>885.42123257648814</v>
      </c>
      <c r="N21" s="10">
        <f>M21/86400</f>
        <v>1.0247930932598242E-2</v>
      </c>
      <c r="O21" s="5">
        <v>17</v>
      </c>
    </row>
    <row r="22" spans="1:15" ht="15" customHeight="1" x14ac:dyDescent="0.25">
      <c r="A22" s="40">
        <v>3</v>
      </c>
      <c r="B22" s="33" t="s">
        <v>38</v>
      </c>
      <c r="C22" s="25" t="s">
        <v>40</v>
      </c>
      <c r="D22" s="25" t="s">
        <v>8</v>
      </c>
      <c r="E22" s="24" t="s">
        <v>9</v>
      </c>
      <c r="F22" s="10">
        <v>1.0717592592592593E-2</v>
      </c>
      <c r="G22" s="16">
        <f>F22*86400</f>
        <v>926</v>
      </c>
      <c r="H22" s="17">
        <f>4150/G22</f>
        <v>4.481641468682505</v>
      </c>
      <c r="I22" s="16">
        <v>50</v>
      </c>
      <c r="J22" s="16">
        <f>IF(I22&lt;26,1,IF(I22&gt;55,(1+(55*0.0012)+(I22-55)*0.0083),(1+(I22-25)*0.0012)))</f>
        <v>1.03</v>
      </c>
      <c r="K22" s="16">
        <v>1</v>
      </c>
      <c r="L22" s="18">
        <f>H22*J22*K22</f>
        <v>4.61609071274298</v>
      </c>
      <c r="M22" s="19">
        <f>4150/L22</f>
        <v>899.02912621359235</v>
      </c>
      <c r="N22" s="10">
        <f>M22/86400</f>
        <v>1.0405429701546207E-2</v>
      </c>
      <c r="O22" s="30">
        <v>18</v>
      </c>
    </row>
    <row r="23" spans="1:15" ht="15" customHeight="1" x14ac:dyDescent="0.25">
      <c r="A23" s="40">
        <v>2</v>
      </c>
      <c r="B23" s="33" t="s">
        <v>48</v>
      </c>
      <c r="C23" s="25" t="s">
        <v>42</v>
      </c>
      <c r="D23" s="25" t="s">
        <v>8</v>
      </c>
      <c r="E23" s="24" t="s">
        <v>9</v>
      </c>
      <c r="F23" s="10">
        <v>1.0601851851851854E-2</v>
      </c>
      <c r="G23" s="16">
        <f>F23*86400</f>
        <v>916.00000000000011</v>
      </c>
      <c r="H23" s="17">
        <f>4150/G23</f>
        <v>4.5305676855895189</v>
      </c>
      <c r="I23" s="16">
        <v>36</v>
      </c>
      <c r="J23" s="16">
        <f>IF(I23&lt;26,1,IF(I23&gt;55,(1+(55*0.0012)+(I23-55)*0.0083),(1+(I23-25)*0.0012)))</f>
        <v>1.0132000000000001</v>
      </c>
      <c r="K23" s="16">
        <f>IF(E23= "F",1.1, 1)</f>
        <v>1</v>
      </c>
      <c r="L23" s="18">
        <f>H23*J23*K23</f>
        <v>4.5903711790393009</v>
      </c>
      <c r="M23" s="19">
        <f>4150/L23</f>
        <v>904.06632451638382</v>
      </c>
      <c r="N23" s="10">
        <f>M23/86400</f>
        <v>1.0463730607828516E-2</v>
      </c>
      <c r="O23" s="5">
        <v>19</v>
      </c>
    </row>
    <row r="24" spans="1:15" ht="15" customHeight="1" x14ac:dyDescent="0.25">
      <c r="A24" s="41">
        <v>24</v>
      </c>
      <c r="B24" s="33" t="s">
        <v>47</v>
      </c>
      <c r="C24" s="25" t="s">
        <v>14</v>
      </c>
      <c r="D24" s="25" t="s">
        <v>8</v>
      </c>
      <c r="E24" s="24" t="s">
        <v>10</v>
      </c>
      <c r="F24" s="10">
        <v>1.4190972222222221E-2</v>
      </c>
      <c r="G24" s="16">
        <f>F24*86400</f>
        <v>1226.0999999999999</v>
      </c>
      <c r="H24" s="17">
        <f>4150/G24</f>
        <v>3.3847157654351196</v>
      </c>
      <c r="I24" s="16">
        <v>71</v>
      </c>
      <c r="J24" s="16">
        <f>IF(I24&lt;26,1,IF(I24&gt;55,(1+(55*0.0012)+(I24-55)*0.0083),(1+(I24-25)*0.0012)))</f>
        <v>1.1988000000000001</v>
      </c>
      <c r="K24" s="16">
        <f>IF(E24= "F",1.1, 1)</f>
        <v>1.1000000000000001</v>
      </c>
      <c r="L24" s="18">
        <f>H24*J24*K24</f>
        <v>4.4633569855639843</v>
      </c>
      <c r="M24" s="19">
        <f>4150/L24</f>
        <v>929.7934297934296</v>
      </c>
      <c r="N24" s="10">
        <f>M24/86400</f>
        <v>1.0761498030016546E-2</v>
      </c>
      <c r="O24" s="30">
        <v>20</v>
      </c>
    </row>
    <row r="25" spans="1:15" ht="15" customHeight="1" x14ac:dyDescent="0.25">
      <c r="A25" s="40">
        <v>11</v>
      </c>
      <c r="B25" s="33" t="s">
        <v>39</v>
      </c>
      <c r="C25" s="25" t="s">
        <v>40</v>
      </c>
      <c r="D25" s="25" t="s">
        <v>8</v>
      </c>
      <c r="E25" s="24" t="s">
        <v>9</v>
      </c>
      <c r="F25" s="10">
        <v>1.1354166666666667E-2</v>
      </c>
      <c r="G25" s="16">
        <f>F25*86400</f>
        <v>981</v>
      </c>
      <c r="H25" s="17">
        <f>4150/G25</f>
        <v>4.2303771661569822</v>
      </c>
      <c r="I25" s="16">
        <v>52</v>
      </c>
      <c r="J25" s="16">
        <f>IF(I25&lt;26,1,IF(I25&gt;55,(1+(55*0.0012)+(I25-55)*0.0083),(1+(I25-25)*0.0012)))</f>
        <v>1.0324</v>
      </c>
      <c r="K25" s="16">
        <v>1</v>
      </c>
      <c r="L25" s="18">
        <f>H25*J25*K25</f>
        <v>4.3674413863404684</v>
      </c>
      <c r="M25" s="19">
        <f>4150/L25</f>
        <v>950.21309569934147</v>
      </c>
      <c r="N25" s="10">
        <f>M25/86400</f>
        <v>1.0997836755779415E-2</v>
      </c>
      <c r="O25" s="5">
        <v>21</v>
      </c>
    </row>
    <row r="26" spans="1:15" ht="15" customHeight="1" x14ac:dyDescent="0.25">
      <c r="A26" s="41">
        <v>12</v>
      </c>
      <c r="B26" s="33" t="s">
        <v>41</v>
      </c>
      <c r="C26" s="25" t="s">
        <v>40</v>
      </c>
      <c r="D26" s="25" t="s">
        <v>8</v>
      </c>
      <c r="E26" s="24" t="s">
        <v>9</v>
      </c>
      <c r="F26" s="10">
        <v>1.136574074074074E-2</v>
      </c>
      <c r="G26" s="16">
        <f>F26*86400</f>
        <v>982</v>
      </c>
      <c r="H26" s="17">
        <f>4150/G26</f>
        <v>4.2260692464358449</v>
      </c>
      <c r="I26" s="16">
        <v>52</v>
      </c>
      <c r="J26" s="16">
        <f>IF(I26&lt;26,1,IF(I26&gt;55,(1+(55*0.0012)+(I26-55)*0.0083),(1+(I26-25)*0.0012)))</f>
        <v>1.0324</v>
      </c>
      <c r="K26" s="16">
        <v>1</v>
      </c>
      <c r="L26" s="18">
        <f>H26*J26*K26</f>
        <v>4.3629938900203662</v>
      </c>
      <c r="M26" s="19">
        <f>4150/L26</f>
        <v>951.18171251452929</v>
      </c>
      <c r="N26" s="10">
        <f>M26/86400</f>
        <v>1.1009047598547792E-2</v>
      </c>
      <c r="O26" s="30">
        <v>22</v>
      </c>
    </row>
    <row r="27" spans="1:15" ht="15" customHeight="1" x14ac:dyDescent="0.25">
      <c r="A27" s="40">
        <v>21</v>
      </c>
      <c r="B27" s="33" t="s">
        <v>33</v>
      </c>
      <c r="C27" s="25" t="s">
        <v>14</v>
      </c>
      <c r="D27" s="25" t="s">
        <v>8</v>
      </c>
      <c r="E27" s="24" t="s">
        <v>10</v>
      </c>
      <c r="F27" s="10">
        <v>1.2604166666666666E-2</v>
      </c>
      <c r="G27" s="16">
        <f>F27*86400</f>
        <v>1089</v>
      </c>
      <c r="H27" s="17">
        <f>4150/G27</f>
        <v>3.810835629017447</v>
      </c>
      <c r="I27" s="16">
        <v>46</v>
      </c>
      <c r="J27" s="16">
        <f>IF(I27&lt;26,1,IF(I27&gt;55,(1+(55*0.0012)+(I27-55)*0.0083),(1+(I27-25)*0.0012)))</f>
        <v>1.0251999999999999</v>
      </c>
      <c r="K27" s="16">
        <f>IF(E27= "F",1.1, 1)</f>
        <v>1.1000000000000001</v>
      </c>
      <c r="L27" s="18">
        <f>H27*J27*K27</f>
        <v>4.2975555555555554</v>
      </c>
      <c r="M27" s="19">
        <f>4150/L27</f>
        <v>965.66523605150223</v>
      </c>
      <c r="N27" s="10">
        <f>M27/86400</f>
        <v>1.1176680972818313E-2</v>
      </c>
      <c r="O27" s="5">
        <v>23</v>
      </c>
    </row>
    <row r="28" spans="1:15" ht="15" customHeight="1" x14ac:dyDescent="0.25">
      <c r="A28" s="40">
        <v>23</v>
      </c>
      <c r="B28" s="33" t="s">
        <v>45</v>
      </c>
      <c r="C28" s="25" t="s">
        <v>42</v>
      </c>
      <c r="D28" s="25" t="s">
        <v>8</v>
      </c>
      <c r="E28" s="24" t="s">
        <v>9</v>
      </c>
      <c r="F28" s="10">
        <v>1.2903935185185185E-2</v>
      </c>
      <c r="G28" s="16">
        <f>F28*86400</f>
        <v>1114.9000000000001</v>
      </c>
      <c r="H28" s="17">
        <f>4150/G28</f>
        <v>3.7223069333572516</v>
      </c>
      <c r="I28" s="16">
        <v>63</v>
      </c>
      <c r="J28" s="16">
        <f>IF(I28&lt;26,1,IF(I28&gt;55,(1+(55*0.0012)+(I28-55)*0.0083),(1+(I28-25)*0.0012)))</f>
        <v>1.1324000000000001</v>
      </c>
      <c r="K28" s="16">
        <f>IF(E28= "F",1.1, 1)</f>
        <v>1</v>
      </c>
      <c r="L28" s="18">
        <f>H28*J28*K28</f>
        <v>4.2151403713337521</v>
      </c>
      <c r="M28" s="19">
        <f>4150/L28</f>
        <v>984.54609678558813</v>
      </c>
      <c r="N28" s="10">
        <f>M28/86400</f>
        <v>1.1395209453536899E-2</v>
      </c>
      <c r="O28" s="30">
        <v>24</v>
      </c>
    </row>
    <row r="29" spans="1:15" ht="15" customHeight="1" x14ac:dyDescent="0.25">
      <c r="B29" s="33"/>
      <c r="C29" s="9"/>
      <c r="D29" s="9"/>
      <c r="E29" s="8"/>
      <c r="F29" s="10"/>
      <c r="G29" s="16"/>
      <c r="H29" s="17"/>
      <c r="I29" s="16"/>
      <c r="J29" s="16"/>
      <c r="K29" s="16"/>
      <c r="L29" s="18"/>
      <c r="M29" s="19"/>
      <c r="N29" s="39"/>
      <c r="O29" s="39"/>
    </row>
    <row r="30" spans="1:15" x14ac:dyDescent="0.25">
      <c r="B30" s="42"/>
      <c r="C30" s="12" t="s">
        <v>20</v>
      </c>
      <c r="D30" s="13"/>
      <c r="E30" s="12" t="s">
        <v>19</v>
      </c>
      <c r="F30" s="22"/>
      <c r="H30" s="36"/>
      <c r="I30" s="37"/>
      <c r="J30" s="37"/>
      <c r="K30" s="37"/>
      <c r="L30" s="38"/>
      <c r="M30" s="39"/>
      <c r="N30" s="19"/>
      <c r="O30" s="19"/>
    </row>
    <row r="31" spans="1:15" ht="15" customHeight="1" x14ac:dyDescent="0.25">
      <c r="B31" s="25"/>
      <c r="C31" s="25" t="s">
        <v>34</v>
      </c>
      <c r="D31" s="25"/>
      <c r="E31" s="23" t="s">
        <v>35</v>
      </c>
      <c r="F31" s="10"/>
      <c r="G31" s="16"/>
      <c r="H31" s="17"/>
      <c r="I31" s="16"/>
      <c r="J31" s="16"/>
      <c r="K31" s="16"/>
      <c r="L31" s="18"/>
      <c r="M31" s="19"/>
      <c r="N31" s="39"/>
      <c r="O31" s="39"/>
    </row>
    <row r="33" spans="3:5" x14ac:dyDescent="0.25">
      <c r="C33" s="12"/>
      <c r="D33" s="13"/>
      <c r="E33" s="12"/>
    </row>
    <row r="41" spans="3:5" ht="15" customHeight="1" x14ac:dyDescent="0.25"/>
    <row r="42" spans="3:5" ht="15" customHeight="1" x14ac:dyDescent="0.25"/>
    <row r="43" spans="3:5" ht="15" customHeight="1" x14ac:dyDescent="0.25"/>
  </sheetData>
  <autoFilter ref="A4:O28" xr:uid="{013BDB6B-53F8-4A16-999C-131C74BE05FA}">
    <sortState xmlns:xlrd2="http://schemas.microsoft.com/office/spreadsheetml/2017/richdata2" ref="A5:O28">
      <sortCondition ref="O4:O28"/>
    </sortState>
  </autoFilter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</vt:lpstr>
      <vt:lpstr>Raw!Print_Area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2020-09-12T03:29:14Z</dcterms:created>
  <dcterms:modified xsi:type="dcterms:W3CDTF">2020-10-24T01:04:42Z</dcterms:modified>
</cp:coreProperties>
</file>