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CB971A29-B658-43A7-A76F-310303ECBBA5}" xr6:coauthVersionLast="45" xr6:coauthVersionMax="45" xr10:uidLastSave="{00000000-0000-0000-0000-000000000000}"/>
  <bookViews>
    <workbookView xWindow="-120" yWindow="-120" windowWidth="20730" windowHeight="11160" xr2:uid="{A18F3C3A-7A8B-4E3E-94D0-51E4C005D0DB}"/>
  </bookViews>
  <sheets>
    <sheet name="Raw" sheetId="4" r:id="rId1"/>
  </sheets>
  <definedNames>
    <definedName name="_xlnm._FilterDatabase" localSheetId="0" hidden="1">Raw!$A$4:$Q$41</definedName>
    <definedName name="_xlnm.Print_Area" localSheetId="0">Raw!$A$1:$F$41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4" l="1"/>
  <c r="K39" i="4"/>
  <c r="G39" i="4"/>
  <c r="H39" i="4" s="1"/>
  <c r="L39" i="4" l="1"/>
  <c r="M39" i="4" s="1"/>
  <c r="N39" i="4" s="1"/>
  <c r="O39" i="4" s="1"/>
  <c r="G28" i="4"/>
  <c r="K13" i="4"/>
  <c r="K15" i="4"/>
  <c r="J22" i="4" l="1"/>
  <c r="J21" i="4"/>
  <c r="J24" i="4"/>
  <c r="J23" i="4"/>
  <c r="J13" i="4"/>
  <c r="J41" i="4"/>
  <c r="G13" i="4"/>
  <c r="H13" i="4" s="1"/>
  <c r="G41" i="4"/>
  <c r="H41" i="4" s="1"/>
  <c r="G22" i="4"/>
  <c r="H22" i="4" s="1"/>
  <c r="G21" i="4"/>
  <c r="H21" i="4" s="1"/>
  <c r="G24" i="4"/>
  <c r="H24" i="4" s="1"/>
  <c r="G23" i="4"/>
  <c r="H23" i="4" s="1"/>
  <c r="K38" i="4"/>
  <c r="J38" i="4"/>
  <c r="G38" i="4"/>
  <c r="H38" i="4" s="1"/>
  <c r="L21" i="4" l="1"/>
  <c r="M21" i="4" s="1"/>
  <c r="L13" i="4"/>
  <c r="M13" i="4" s="1"/>
  <c r="L41" i="4"/>
  <c r="M41" i="4" s="1"/>
  <c r="N41" i="4" s="1"/>
  <c r="O41" i="4" s="1"/>
  <c r="L22" i="4"/>
  <c r="M22" i="4" s="1"/>
  <c r="L38" i="4"/>
  <c r="M38" i="4" s="1"/>
  <c r="N38" i="4" s="1"/>
  <c r="O38" i="4" s="1"/>
  <c r="L23" i="4"/>
  <c r="M23" i="4" s="1"/>
  <c r="L24" i="4"/>
  <c r="M24" i="4" s="1"/>
  <c r="J30" i="4"/>
  <c r="J9" i="4"/>
  <c r="J14" i="4"/>
  <c r="J32" i="4"/>
  <c r="J29" i="4"/>
  <c r="J17" i="4"/>
  <c r="J37" i="4"/>
  <c r="J5" i="4"/>
  <c r="J10" i="4"/>
  <c r="J33" i="4"/>
  <c r="J40" i="4"/>
  <c r="J18" i="4"/>
  <c r="J31" i="4"/>
  <c r="J6" i="4"/>
  <c r="J28" i="4"/>
  <c r="J7" i="4"/>
  <c r="J11" i="4"/>
  <c r="J15" i="4"/>
  <c r="J12" i="4"/>
  <c r="J19" i="4"/>
  <c r="J20" i="4"/>
  <c r="J16" i="4"/>
  <c r="J8" i="4"/>
  <c r="N21" i="4" l="1"/>
  <c r="O21" i="4" s="1"/>
  <c r="N22" i="4"/>
  <c r="O22" i="4" s="1"/>
  <c r="N23" i="4"/>
  <c r="O23" i="4" s="1"/>
  <c r="N24" i="4"/>
  <c r="O24" i="4" s="1"/>
  <c r="G31" i="4"/>
  <c r="H31" i="4" s="1"/>
  <c r="G30" i="4"/>
  <c r="H30" i="4" s="1"/>
  <c r="K30" i="4"/>
  <c r="K31" i="4"/>
  <c r="K7" i="4"/>
  <c r="K6" i="4"/>
  <c r="K40" i="4"/>
  <c r="G40" i="4"/>
  <c r="H40" i="4" s="1"/>
  <c r="K14" i="4"/>
  <c r="K16" i="4"/>
  <c r="K37" i="4"/>
  <c r="K5" i="4"/>
  <c r="K10" i="4"/>
  <c r="K12" i="4"/>
  <c r="K9" i="4"/>
  <c r="K11" i="4"/>
  <c r="K33" i="4"/>
  <c r="K32" i="4"/>
  <c r="K28" i="4"/>
  <c r="K29" i="4"/>
  <c r="K8" i="4"/>
  <c r="K19" i="4"/>
  <c r="K17" i="4"/>
  <c r="K20" i="4"/>
  <c r="K18" i="4"/>
  <c r="G14" i="4"/>
  <c r="H14" i="4" s="1"/>
  <c r="G15" i="4"/>
  <c r="H15" i="4" s="1"/>
  <c r="G16" i="4"/>
  <c r="H16" i="4" s="1"/>
  <c r="G37" i="4"/>
  <c r="H37" i="4" s="1"/>
  <c r="G5" i="4"/>
  <c r="H5" i="4" s="1"/>
  <c r="G10" i="4"/>
  <c r="H10" i="4" s="1"/>
  <c r="G12" i="4"/>
  <c r="H12" i="4" s="1"/>
  <c r="G9" i="4"/>
  <c r="H9" i="4" s="1"/>
  <c r="G11" i="4"/>
  <c r="H11" i="4" s="1"/>
  <c r="G33" i="4"/>
  <c r="H33" i="4" s="1"/>
  <c r="G32" i="4"/>
  <c r="H32" i="4" s="1"/>
  <c r="H28" i="4"/>
  <c r="G29" i="4"/>
  <c r="H29" i="4" s="1"/>
  <c r="G8" i="4"/>
  <c r="H8" i="4" s="1"/>
  <c r="G19" i="4"/>
  <c r="H19" i="4" s="1"/>
  <c r="G17" i="4"/>
  <c r="H17" i="4" s="1"/>
  <c r="G20" i="4"/>
  <c r="H20" i="4" s="1"/>
  <c r="G18" i="4"/>
  <c r="H18" i="4" s="1"/>
  <c r="G7" i="4"/>
  <c r="H7" i="4" s="1"/>
  <c r="G6" i="4"/>
  <c r="H6" i="4" s="1"/>
  <c r="L6" i="4" l="1"/>
  <c r="M6" i="4" s="1"/>
  <c r="L37" i="4"/>
  <c r="M37" i="4" s="1"/>
  <c r="L7" i="4"/>
  <c r="M7" i="4" s="1"/>
  <c r="L29" i="4"/>
  <c r="M29" i="4" s="1"/>
  <c r="L11" i="4"/>
  <c r="M11" i="4" s="1"/>
  <c r="L15" i="4"/>
  <c r="M15" i="4" s="1"/>
  <c r="L12" i="4"/>
  <c r="M12" i="4" s="1"/>
  <c r="L10" i="4"/>
  <c r="M10" i="4" s="1"/>
  <c r="L8" i="4"/>
  <c r="M8" i="4" s="1"/>
  <c r="L5" i="4"/>
  <c r="M5" i="4" s="1"/>
  <c r="L18" i="4"/>
  <c r="M18" i="4" s="1"/>
  <c r="L20" i="4"/>
  <c r="M20" i="4" s="1"/>
  <c r="L17" i="4"/>
  <c r="M17" i="4" s="1"/>
  <c r="L28" i="4"/>
  <c r="M28" i="4" s="1"/>
  <c r="L14" i="4"/>
  <c r="M14" i="4" s="1"/>
  <c r="L9" i="4"/>
  <c r="M9" i="4" s="1"/>
  <c r="L32" i="4"/>
  <c r="M32" i="4" s="1"/>
  <c r="L40" i="4"/>
  <c r="L16" i="4"/>
  <c r="M16" i="4" s="1"/>
  <c r="L30" i="4"/>
  <c r="M30" i="4" s="1"/>
  <c r="L19" i="4"/>
  <c r="M19" i="4" s="1"/>
  <c r="L31" i="4"/>
  <c r="M31" i="4" s="1"/>
  <c r="L33" i="4"/>
  <c r="M33" i="4" s="1"/>
  <c r="N13" i="4" l="1"/>
  <c r="O13" i="4" s="1"/>
  <c r="M40" i="4"/>
  <c r="N40" i="4" s="1"/>
  <c r="O40" i="4" s="1"/>
  <c r="N6" i="4"/>
  <c r="O6" i="4" s="1"/>
  <c r="N8" i="4"/>
  <c r="O8" i="4" s="1"/>
  <c r="N5" i="4"/>
  <c r="O5" i="4" s="1"/>
  <c r="N7" i="4"/>
  <c r="O7" i="4" s="1"/>
  <c r="N14" i="4"/>
  <c r="O14" i="4" s="1"/>
  <c r="N15" i="4"/>
  <c r="O15" i="4" s="1"/>
  <c r="N16" i="4"/>
  <c r="O16" i="4" s="1"/>
  <c r="N37" i="4"/>
  <c r="O37" i="4" s="1"/>
  <c r="N29" i="4"/>
  <c r="O29" i="4" s="1"/>
  <c r="N31" i="4"/>
  <c r="O31" i="4" s="1"/>
  <c r="N30" i="4"/>
  <c r="O30" i="4" s="1"/>
  <c r="N12" i="4"/>
  <c r="O12" i="4" s="1"/>
  <c r="N10" i="4"/>
  <c r="O10" i="4" s="1"/>
  <c r="N9" i="4"/>
  <c r="O9" i="4" s="1"/>
  <c r="N11" i="4"/>
  <c r="O11" i="4" s="1"/>
  <c r="N28" i="4"/>
  <c r="O28" i="4" s="1"/>
  <c r="N33" i="4"/>
  <c r="O33" i="4" s="1"/>
  <c r="N32" i="4"/>
  <c r="O32" i="4" s="1"/>
  <c r="N19" i="4"/>
  <c r="O19" i="4" s="1"/>
  <c r="N17" i="4"/>
  <c r="O17" i="4" s="1"/>
  <c r="N20" i="4"/>
  <c r="O20" i="4" s="1"/>
  <c r="N18" i="4"/>
  <c r="O18" i="4" s="1"/>
</calcChain>
</file>

<file path=xl/sharedStrings.xml><?xml version="1.0" encoding="utf-8"?>
<sst xmlns="http://schemas.openxmlformats.org/spreadsheetml/2006/main" count="216" uniqueCount="77">
  <si>
    <t>Results</t>
  </si>
  <si>
    <t xml:space="preserve">Club </t>
  </si>
  <si>
    <t>Boat Class</t>
  </si>
  <si>
    <t>Gender</t>
  </si>
  <si>
    <t>Seconds</t>
  </si>
  <si>
    <t>Age</t>
  </si>
  <si>
    <t>Age Factor</t>
  </si>
  <si>
    <t>Corrected M/S</t>
  </si>
  <si>
    <t>Experienced</t>
  </si>
  <si>
    <t>M</t>
  </si>
  <si>
    <t>F</t>
  </si>
  <si>
    <t>YYRC</t>
  </si>
  <si>
    <t>Bairnsdale</t>
  </si>
  <si>
    <t>MRC</t>
  </si>
  <si>
    <t>MUBC</t>
  </si>
  <si>
    <t>Grammarians</t>
  </si>
  <si>
    <t>Powerhouse</t>
  </si>
  <si>
    <t>Spring, Stephen</t>
  </si>
  <si>
    <t>0.12% per year 26-55 and 0.83% a year from age 56</t>
  </si>
  <si>
    <t>Age factor</t>
  </si>
  <si>
    <t>Crew</t>
  </si>
  <si>
    <t>m/s</t>
  </si>
  <si>
    <t>Crew Time</t>
  </si>
  <si>
    <t>Quads</t>
  </si>
  <si>
    <t>Crew Time sec</t>
  </si>
  <si>
    <t xml:space="preserve">Patten, Karen </t>
  </si>
  <si>
    <t xml:space="preserve">Venzke,Kim </t>
  </si>
  <si>
    <t>Golding,  Sam</t>
  </si>
  <si>
    <t>Fergusson, Paul</t>
  </si>
  <si>
    <t>Finney,  Nigel</t>
  </si>
  <si>
    <t>Mursell,  Ross</t>
  </si>
  <si>
    <t>Beattie,  Brendon</t>
  </si>
  <si>
    <t xml:space="preserve">Gilbert, Kristine </t>
  </si>
  <si>
    <t>Broad, Lynne</t>
  </si>
  <si>
    <t>Chatziyakoumis,  Jack</t>
  </si>
  <si>
    <t>Kinch,  Edward</t>
  </si>
  <si>
    <t>Wood,  Tom</t>
  </si>
  <si>
    <t xml:space="preserve">Tilbrook,Keiren </t>
  </si>
  <si>
    <t>Grammarian</t>
  </si>
  <si>
    <t>Dowell,  Val</t>
  </si>
  <si>
    <t>Upton, Mark</t>
  </si>
  <si>
    <t>Hennessy, Damien</t>
  </si>
  <si>
    <t>Event</t>
  </si>
  <si>
    <t>M2X-</t>
  </si>
  <si>
    <t>F4X-</t>
  </si>
  <si>
    <t>MX</t>
  </si>
  <si>
    <t>M4X-</t>
  </si>
  <si>
    <t>F2X-</t>
  </si>
  <si>
    <t>FX</t>
  </si>
  <si>
    <t xml:space="preserve">Longdon, Greg </t>
  </si>
  <si>
    <t>Kerin,  Michael</t>
  </si>
  <si>
    <t>Gender Factor</t>
  </si>
  <si>
    <t>Greenwood,  Emma</t>
  </si>
  <si>
    <t>Jeffery,  Matt</t>
  </si>
  <si>
    <t xml:space="preserve">Baker, Matt </t>
  </si>
  <si>
    <t>St kilda Lifesaving club</t>
  </si>
  <si>
    <t xml:space="preserve">Gender factor </t>
  </si>
  <si>
    <t>10% for female</t>
  </si>
  <si>
    <t>3500m Time</t>
  </si>
  <si>
    <t>Corrected 3500m Time</t>
  </si>
  <si>
    <t>Bridgeford, Paul</t>
  </si>
  <si>
    <t>Flocas, Rob</t>
  </si>
  <si>
    <t>Besley, Guy</t>
  </si>
  <si>
    <t>Hughes, Andrew</t>
  </si>
  <si>
    <t>Cardinals</t>
  </si>
  <si>
    <t>Kilroe Smith, Russel</t>
  </si>
  <si>
    <t>APSM</t>
  </si>
  <si>
    <t>Goh, Jeremy</t>
  </si>
  <si>
    <t>Boyd-Squires, Siobhan</t>
  </si>
  <si>
    <t>Anderson, Rob</t>
  </si>
  <si>
    <t>Batliwalla, Alysha</t>
  </si>
  <si>
    <t>Code</t>
  </si>
  <si>
    <t>2020 Head of the Taff</t>
  </si>
  <si>
    <t>Saturday, 10 Oct 2020</t>
  </si>
  <si>
    <t>Stroke</t>
  </si>
  <si>
    <t>Doubles</t>
  </si>
  <si>
    <t>Singles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</si>
</sst>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7" fontId="1" fillId="0" borderId="1" xfId="0" applyNumberFormat="1" applyFont="1" applyBorder="1" applyAlignment="1" applyProtection="1">
      <alignment horizontal="center" wrapText="1"/>
      <protection locked="0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47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47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" xfId="0" applyFill="1" applyBorder="1" applyAlignment="1">
      <alignment horizontal="center"/>
    </xf>
    <xf numFmtId="47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9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68DF-E4BF-4D87-A26D-E344F48D30BA}">
  <sheetPr>
    <pageSetUpPr fitToPage="1"/>
  </sheetPr>
  <dimension ref="A1:IO60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25.85546875" style="3" customWidth="1"/>
    <col min="2" max="2" width="21.42578125" customWidth="1"/>
    <col min="3" max="3" width="13.28515625" style="3" customWidth="1"/>
    <col min="4" max="4" width="15.5703125" style="3" customWidth="1"/>
    <col min="5" max="5" width="9.140625" style="3"/>
    <col min="6" max="6" width="11.7109375" style="9" customWidth="1"/>
    <col min="7" max="7" width="9.140625" style="12"/>
    <col min="8" max="8" width="11.5703125" style="12" bestFit="1" customWidth="1"/>
    <col min="9" max="11" width="9.140625" style="12"/>
    <col min="12" max="13" width="11.5703125" style="12" bestFit="1" customWidth="1"/>
    <col min="14" max="14" width="11.5703125" style="3" bestFit="1" customWidth="1"/>
    <col min="15" max="16" width="11.5703125" bestFit="1" customWidth="1"/>
    <col min="17" max="17" width="9.140625" style="19"/>
    <col min="252" max="252" width="10.5703125" customWidth="1"/>
    <col min="253" max="253" width="21.42578125" customWidth="1"/>
    <col min="254" max="254" width="13.28515625" customWidth="1"/>
    <col min="255" max="255" width="12.85546875" bestFit="1" customWidth="1"/>
    <col min="257" max="261" width="11.7109375" customWidth="1"/>
    <col min="263" max="263" width="11.5703125" bestFit="1" customWidth="1"/>
    <col min="266" max="266" width="11.5703125" bestFit="1" customWidth="1"/>
    <col min="508" max="508" width="10.5703125" customWidth="1"/>
    <col min="509" max="509" width="21.42578125" customWidth="1"/>
    <col min="510" max="510" width="13.28515625" customWidth="1"/>
    <col min="511" max="511" width="12.85546875" bestFit="1" customWidth="1"/>
    <col min="513" max="517" width="11.7109375" customWidth="1"/>
    <col min="519" max="519" width="11.5703125" bestFit="1" customWidth="1"/>
    <col min="522" max="522" width="11.5703125" bestFit="1" customWidth="1"/>
    <col min="764" max="764" width="10.5703125" customWidth="1"/>
    <col min="765" max="765" width="21.42578125" customWidth="1"/>
    <col min="766" max="766" width="13.28515625" customWidth="1"/>
    <col min="767" max="767" width="12.85546875" bestFit="1" customWidth="1"/>
    <col min="769" max="773" width="11.7109375" customWidth="1"/>
    <col min="775" max="775" width="11.5703125" bestFit="1" customWidth="1"/>
    <col min="778" max="778" width="11.5703125" bestFit="1" customWidth="1"/>
    <col min="1020" max="1020" width="10.5703125" customWidth="1"/>
    <col min="1021" max="1021" width="21.42578125" customWidth="1"/>
    <col min="1022" max="1022" width="13.28515625" customWidth="1"/>
    <col min="1023" max="1023" width="12.85546875" bestFit="1" customWidth="1"/>
    <col min="1025" max="1029" width="11.7109375" customWidth="1"/>
    <col min="1031" max="1031" width="11.5703125" bestFit="1" customWidth="1"/>
    <col min="1034" max="1034" width="11.5703125" bestFit="1" customWidth="1"/>
    <col min="1276" max="1276" width="10.5703125" customWidth="1"/>
    <col min="1277" max="1277" width="21.42578125" customWidth="1"/>
    <col min="1278" max="1278" width="13.28515625" customWidth="1"/>
    <col min="1279" max="1279" width="12.85546875" bestFit="1" customWidth="1"/>
    <col min="1281" max="1285" width="11.7109375" customWidth="1"/>
    <col min="1287" max="1287" width="11.5703125" bestFit="1" customWidth="1"/>
    <col min="1290" max="1290" width="11.5703125" bestFit="1" customWidth="1"/>
    <col min="1532" max="1532" width="10.5703125" customWidth="1"/>
    <col min="1533" max="1533" width="21.42578125" customWidth="1"/>
    <col min="1534" max="1534" width="13.28515625" customWidth="1"/>
    <col min="1535" max="1535" width="12.85546875" bestFit="1" customWidth="1"/>
    <col min="1537" max="1541" width="11.7109375" customWidth="1"/>
    <col min="1543" max="1543" width="11.5703125" bestFit="1" customWidth="1"/>
    <col min="1546" max="1546" width="11.5703125" bestFit="1" customWidth="1"/>
    <col min="1788" max="1788" width="10.5703125" customWidth="1"/>
    <col min="1789" max="1789" width="21.42578125" customWidth="1"/>
    <col min="1790" max="1790" width="13.28515625" customWidth="1"/>
    <col min="1791" max="1791" width="12.85546875" bestFit="1" customWidth="1"/>
    <col min="1793" max="1797" width="11.7109375" customWidth="1"/>
    <col min="1799" max="1799" width="11.5703125" bestFit="1" customWidth="1"/>
    <col min="1802" max="1802" width="11.5703125" bestFit="1" customWidth="1"/>
    <col min="2044" max="2044" width="10.5703125" customWidth="1"/>
    <col min="2045" max="2045" width="21.42578125" customWidth="1"/>
    <col min="2046" max="2046" width="13.28515625" customWidth="1"/>
    <col min="2047" max="2047" width="12.85546875" bestFit="1" customWidth="1"/>
    <col min="2049" max="2053" width="11.7109375" customWidth="1"/>
    <col min="2055" max="2055" width="11.5703125" bestFit="1" customWidth="1"/>
    <col min="2058" max="2058" width="11.5703125" bestFit="1" customWidth="1"/>
    <col min="2300" max="2300" width="10.5703125" customWidth="1"/>
    <col min="2301" max="2301" width="21.42578125" customWidth="1"/>
    <col min="2302" max="2302" width="13.28515625" customWidth="1"/>
    <col min="2303" max="2303" width="12.85546875" bestFit="1" customWidth="1"/>
    <col min="2305" max="2309" width="11.7109375" customWidth="1"/>
    <col min="2311" max="2311" width="11.5703125" bestFit="1" customWidth="1"/>
    <col min="2314" max="2314" width="11.5703125" bestFit="1" customWidth="1"/>
    <col min="2556" max="2556" width="10.5703125" customWidth="1"/>
    <col min="2557" max="2557" width="21.42578125" customWidth="1"/>
    <col min="2558" max="2558" width="13.28515625" customWidth="1"/>
    <col min="2559" max="2559" width="12.85546875" bestFit="1" customWidth="1"/>
    <col min="2561" max="2565" width="11.7109375" customWidth="1"/>
    <col min="2567" max="2567" width="11.5703125" bestFit="1" customWidth="1"/>
    <col min="2570" max="2570" width="11.5703125" bestFit="1" customWidth="1"/>
    <col min="2812" max="2812" width="10.5703125" customWidth="1"/>
    <col min="2813" max="2813" width="21.42578125" customWidth="1"/>
    <col min="2814" max="2814" width="13.28515625" customWidth="1"/>
    <col min="2815" max="2815" width="12.85546875" bestFit="1" customWidth="1"/>
    <col min="2817" max="2821" width="11.7109375" customWidth="1"/>
    <col min="2823" max="2823" width="11.5703125" bestFit="1" customWidth="1"/>
    <col min="2826" max="2826" width="11.5703125" bestFit="1" customWidth="1"/>
    <col min="3068" max="3068" width="10.5703125" customWidth="1"/>
    <col min="3069" max="3069" width="21.42578125" customWidth="1"/>
    <col min="3070" max="3070" width="13.28515625" customWidth="1"/>
    <col min="3071" max="3071" width="12.85546875" bestFit="1" customWidth="1"/>
    <col min="3073" max="3077" width="11.7109375" customWidth="1"/>
    <col min="3079" max="3079" width="11.5703125" bestFit="1" customWidth="1"/>
    <col min="3082" max="3082" width="11.5703125" bestFit="1" customWidth="1"/>
    <col min="3324" max="3324" width="10.5703125" customWidth="1"/>
    <col min="3325" max="3325" width="21.42578125" customWidth="1"/>
    <col min="3326" max="3326" width="13.28515625" customWidth="1"/>
    <col min="3327" max="3327" width="12.85546875" bestFit="1" customWidth="1"/>
    <col min="3329" max="3333" width="11.7109375" customWidth="1"/>
    <col min="3335" max="3335" width="11.5703125" bestFit="1" customWidth="1"/>
    <col min="3338" max="3338" width="11.5703125" bestFit="1" customWidth="1"/>
    <col min="3580" max="3580" width="10.5703125" customWidth="1"/>
    <col min="3581" max="3581" width="21.42578125" customWidth="1"/>
    <col min="3582" max="3582" width="13.28515625" customWidth="1"/>
    <col min="3583" max="3583" width="12.85546875" bestFit="1" customWidth="1"/>
    <col min="3585" max="3589" width="11.7109375" customWidth="1"/>
    <col min="3591" max="3591" width="11.5703125" bestFit="1" customWidth="1"/>
    <col min="3594" max="3594" width="11.5703125" bestFit="1" customWidth="1"/>
    <col min="3836" max="3836" width="10.5703125" customWidth="1"/>
    <col min="3837" max="3837" width="21.42578125" customWidth="1"/>
    <col min="3838" max="3838" width="13.28515625" customWidth="1"/>
    <col min="3839" max="3839" width="12.85546875" bestFit="1" customWidth="1"/>
    <col min="3841" max="3845" width="11.7109375" customWidth="1"/>
    <col min="3847" max="3847" width="11.5703125" bestFit="1" customWidth="1"/>
    <col min="3850" max="3850" width="11.5703125" bestFit="1" customWidth="1"/>
    <col min="4092" max="4092" width="10.5703125" customWidth="1"/>
    <col min="4093" max="4093" width="21.42578125" customWidth="1"/>
    <col min="4094" max="4094" width="13.28515625" customWidth="1"/>
    <col min="4095" max="4095" width="12.85546875" bestFit="1" customWidth="1"/>
    <col min="4097" max="4101" width="11.7109375" customWidth="1"/>
    <col min="4103" max="4103" width="11.5703125" bestFit="1" customWidth="1"/>
    <col min="4106" max="4106" width="11.5703125" bestFit="1" customWidth="1"/>
    <col min="4348" max="4348" width="10.5703125" customWidth="1"/>
    <col min="4349" max="4349" width="21.42578125" customWidth="1"/>
    <col min="4350" max="4350" width="13.28515625" customWidth="1"/>
    <col min="4351" max="4351" width="12.85546875" bestFit="1" customWidth="1"/>
    <col min="4353" max="4357" width="11.7109375" customWidth="1"/>
    <col min="4359" max="4359" width="11.5703125" bestFit="1" customWidth="1"/>
    <col min="4362" max="4362" width="11.5703125" bestFit="1" customWidth="1"/>
    <col min="4604" max="4604" width="10.5703125" customWidth="1"/>
    <col min="4605" max="4605" width="21.42578125" customWidth="1"/>
    <col min="4606" max="4606" width="13.28515625" customWidth="1"/>
    <col min="4607" max="4607" width="12.85546875" bestFit="1" customWidth="1"/>
    <col min="4609" max="4613" width="11.7109375" customWidth="1"/>
    <col min="4615" max="4615" width="11.5703125" bestFit="1" customWidth="1"/>
    <col min="4618" max="4618" width="11.5703125" bestFit="1" customWidth="1"/>
    <col min="4860" max="4860" width="10.5703125" customWidth="1"/>
    <col min="4861" max="4861" width="21.42578125" customWidth="1"/>
    <col min="4862" max="4862" width="13.28515625" customWidth="1"/>
    <col min="4863" max="4863" width="12.85546875" bestFit="1" customWidth="1"/>
    <col min="4865" max="4869" width="11.7109375" customWidth="1"/>
    <col min="4871" max="4871" width="11.5703125" bestFit="1" customWidth="1"/>
    <col min="4874" max="4874" width="11.5703125" bestFit="1" customWidth="1"/>
    <col min="5116" max="5116" width="10.5703125" customWidth="1"/>
    <col min="5117" max="5117" width="21.42578125" customWidth="1"/>
    <col min="5118" max="5118" width="13.28515625" customWidth="1"/>
    <col min="5119" max="5119" width="12.85546875" bestFit="1" customWidth="1"/>
    <col min="5121" max="5125" width="11.7109375" customWidth="1"/>
    <col min="5127" max="5127" width="11.5703125" bestFit="1" customWidth="1"/>
    <col min="5130" max="5130" width="11.5703125" bestFit="1" customWidth="1"/>
    <col min="5372" max="5372" width="10.5703125" customWidth="1"/>
    <col min="5373" max="5373" width="21.42578125" customWidth="1"/>
    <col min="5374" max="5374" width="13.28515625" customWidth="1"/>
    <col min="5375" max="5375" width="12.85546875" bestFit="1" customWidth="1"/>
    <col min="5377" max="5381" width="11.7109375" customWidth="1"/>
    <col min="5383" max="5383" width="11.5703125" bestFit="1" customWidth="1"/>
    <col min="5386" max="5386" width="11.5703125" bestFit="1" customWidth="1"/>
    <col min="5628" max="5628" width="10.5703125" customWidth="1"/>
    <col min="5629" max="5629" width="21.42578125" customWidth="1"/>
    <col min="5630" max="5630" width="13.28515625" customWidth="1"/>
    <col min="5631" max="5631" width="12.85546875" bestFit="1" customWidth="1"/>
    <col min="5633" max="5637" width="11.7109375" customWidth="1"/>
    <col min="5639" max="5639" width="11.5703125" bestFit="1" customWidth="1"/>
    <col min="5642" max="5642" width="11.5703125" bestFit="1" customWidth="1"/>
    <col min="5884" max="5884" width="10.5703125" customWidth="1"/>
    <col min="5885" max="5885" width="21.42578125" customWidth="1"/>
    <col min="5886" max="5886" width="13.28515625" customWidth="1"/>
    <col min="5887" max="5887" width="12.85546875" bestFit="1" customWidth="1"/>
    <col min="5889" max="5893" width="11.7109375" customWidth="1"/>
    <col min="5895" max="5895" width="11.5703125" bestFit="1" customWidth="1"/>
    <col min="5898" max="5898" width="11.5703125" bestFit="1" customWidth="1"/>
    <col min="6140" max="6140" width="10.5703125" customWidth="1"/>
    <col min="6141" max="6141" width="21.42578125" customWidth="1"/>
    <col min="6142" max="6142" width="13.28515625" customWidth="1"/>
    <col min="6143" max="6143" width="12.85546875" bestFit="1" customWidth="1"/>
    <col min="6145" max="6149" width="11.7109375" customWidth="1"/>
    <col min="6151" max="6151" width="11.5703125" bestFit="1" customWidth="1"/>
    <col min="6154" max="6154" width="11.5703125" bestFit="1" customWidth="1"/>
    <col min="6396" max="6396" width="10.5703125" customWidth="1"/>
    <col min="6397" max="6397" width="21.42578125" customWidth="1"/>
    <col min="6398" max="6398" width="13.28515625" customWidth="1"/>
    <col min="6399" max="6399" width="12.85546875" bestFit="1" customWidth="1"/>
    <col min="6401" max="6405" width="11.7109375" customWidth="1"/>
    <col min="6407" max="6407" width="11.5703125" bestFit="1" customWidth="1"/>
    <col min="6410" max="6410" width="11.5703125" bestFit="1" customWidth="1"/>
    <col min="6652" max="6652" width="10.5703125" customWidth="1"/>
    <col min="6653" max="6653" width="21.42578125" customWidth="1"/>
    <col min="6654" max="6654" width="13.28515625" customWidth="1"/>
    <col min="6655" max="6655" width="12.85546875" bestFit="1" customWidth="1"/>
    <col min="6657" max="6661" width="11.7109375" customWidth="1"/>
    <col min="6663" max="6663" width="11.5703125" bestFit="1" customWidth="1"/>
    <col min="6666" max="6666" width="11.5703125" bestFit="1" customWidth="1"/>
    <col min="6908" max="6908" width="10.5703125" customWidth="1"/>
    <col min="6909" max="6909" width="21.42578125" customWidth="1"/>
    <col min="6910" max="6910" width="13.28515625" customWidth="1"/>
    <col min="6911" max="6911" width="12.85546875" bestFit="1" customWidth="1"/>
    <col min="6913" max="6917" width="11.7109375" customWidth="1"/>
    <col min="6919" max="6919" width="11.5703125" bestFit="1" customWidth="1"/>
    <col min="6922" max="6922" width="11.5703125" bestFit="1" customWidth="1"/>
    <col min="7164" max="7164" width="10.5703125" customWidth="1"/>
    <col min="7165" max="7165" width="21.42578125" customWidth="1"/>
    <col min="7166" max="7166" width="13.28515625" customWidth="1"/>
    <col min="7167" max="7167" width="12.85546875" bestFit="1" customWidth="1"/>
    <col min="7169" max="7173" width="11.7109375" customWidth="1"/>
    <col min="7175" max="7175" width="11.5703125" bestFit="1" customWidth="1"/>
    <col min="7178" max="7178" width="11.5703125" bestFit="1" customWidth="1"/>
    <col min="7420" max="7420" width="10.5703125" customWidth="1"/>
    <col min="7421" max="7421" width="21.42578125" customWidth="1"/>
    <col min="7422" max="7422" width="13.28515625" customWidth="1"/>
    <col min="7423" max="7423" width="12.85546875" bestFit="1" customWidth="1"/>
    <col min="7425" max="7429" width="11.7109375" customWidth="1"/>
    <col min="7431" max="7431" width="11.5703125" bestFit="1" customWidth="1"/>
    <col min="7434" max="7434" width="11.5703125" bestFit="1" customWidth="1"/>
    <col min="7676" max="7676" width="10.5703125" customWidth="1"/>
    <col min="7677" max="7677" width="21.42578125" customWidth="1"/>
    <col min="7678" max="7678" width="13.28515625" customWidth="1"/>
    <col min="7679" max="7679" width="12.85546875" bestFit="1" customWidth="1"/>
    <col min="7681" max="7685" width="11.7109375" customWidth="1"/>
    <col min="7687" max="7687" width="11.5703125" bestFit="1" customWidth="1"/>
    <col min="7690" max="7690" width="11.5703125" bestFit="1" customWidth="1"/>
    <col min="7932" max="7932" width="10.5703125" customWidth="1"/>
    <col min="7933" max="7933" width="21.42578125" customWidth="1"/>
    <col min="7934" max="7934" width="13.28515625" customWidth="1"/>
    <col min="7935" max="7935" width="12.85546875" bestFit="1" customWidth="1"/>
    <col min="7937" max="7941" width="11.7109375" customWidth="1"/>
    <col min="7943" max="7943" width="11.5703125" bestFit="1" customWidth="1"/>
    <col min="7946" max="7946" width="11.5703125" bestFit="1" customWidth="1"/>
    <col min="8188" max="8188" width="10.5703125" customWidth="1"/>
    <col min="8189" max="8189" width="21.42578125" customWidth="1"/>
    <col min="8190" max="8190" width="13.28515625" customWidth="1"/>
    <col min="8191" max="8191" width="12.85546875" bestFit="1" customWidth="1"/>
    <col min="8193" max="8197" width="11.7109375" customWidth="1"/>
    <col min="8199" max="8199" width="11.5703125" bestFit="1" customWidth="1"/>
    <col min="8202" max="8202" width="11.5703125" bestFit="1" customWidth="1"/>
    <col min="8444" max="8444" width="10.5703125" customWidth="1"/>
    <col min="8445" max="8445" width="21.42578125" customWidth="1"/>
    <col min="8446" max="8446" width="13.28515625" customWidth="1"/>
    <col min="8447" max="8447" width="12.85546875" bestFit="1" customWidth="1"/>
    <col min="8449" max="8453" width="11.7109375" customWidth="1"/>
    <col min="8455" max="8455" width="11.5703125" bestFit="1" customWidth="1"/>
    <col min="8458" max="8458" width="11.5703125" bestFit="1" customWidth="1"/>
    <col min="8700" max="8700" width="10.5703125" customWidth="1"/>
    <col min="8701" max="8701" width="21.42578125" customWidth="1"/>
    <col min="8702" max="8702" width="13.28515625" customWidth="1"/>
    <col min="8703" max="8703" width="12.85546875" bestFit="1" customWidth="1"/>
    <col min="8705" max="8709" width="11.7109375" customWidth="1"/>
    <col min="8711" max="8711" width="11.5703125" bestFit="1" customWidth="1"/>
    <col min="8714" max="8714" width="11.5703125" bestFit="1" customWidth="1"/>
    <col min="8956" max="8956" width="10.5703125" customWidth="1"/>
    <col min="8957" max="8957" width="21.42578125" customWidth="1"/>
    <col min="8958" max="8958" width="13.28515625" customWidth="1"/>
    <col min="8959" max="8959" width="12.85546875" bestFit="1" customWidth="1"/>
    <col min="8961" max="8965" width="11.7109375" customWidth="1"/>
    <col min="8967" max="8967" width="11.5703125" bestFit="1" customWidth="1"/>
    <col min="8970" max="8970" width="11.5703125" bestFit="1" customWidth="1"/>
    <col min="9212" max="9212" width="10.5703125" customWidth="1"/>
    <col min="9213" max="9213" width="21.42578125" customWidth="1"/>
    <col min="9214" max="9214" width="13.28515625" customWidth="1"/>
    <col min="9215" max="9215" width="12.85546875" bestFit="1" customWidth="1"/>
    <col min="9217" max="9221" width="11.7109375" customWidth="1"/>
    <col min="9223" max="9223" width="11.5703125" bestFit="1" customWidth="1"/>
    <col min="9226" max="9226" width="11.5703125" bestFit="1" customWidth="1"/>
    <col min="9468" max="9468" width="10.5703125" customWidth="1"/>
    <col min="9469" max="9469" width="21.42578125" customWidth="1"/>
    <col min="9470" max="9470" width="13.28515625" customWidth="1"/>
    <col min="9471" max="9471" width="12.85546875" bestFit="1" customWidth="1"/>
    <col min="9473" max="9477" width="11.7109375" customWidth="1"/>
    <col min="9479" max="9479" width="11.5703125" bestFit="1" customWidth="1"/>
    <col min="9482" max="9482" width="11.5703125" bestFit="1" customWidth="1"/>
    <col min="9724" max="9724" width="10.5703125" customWidth="1"/>
    <col min="9725" max="9725" width="21.42578125" customWidth="1"/>
    <col min="9726" max="9726" width="13.28515625" customWidth="1"/>
    <col min="9727" max="9727" width="12.85546875" bestFit="1" customWidth="1"/>
    <col min="9729" max="9733" width="11.7109375" customWidth="1"/>
    <col min="9735" max="9735" width="11.5703125" bestFit="1" customWidth="1"/>
    <col min="9738" max="9738" width="11.5703125" bestFit="1" customWidth="1"/>
    <col min="9980" max="9980" width="10.5703125" customWidth="1"/>
    <col min="9981" max="9981" width="21.42578125" customWidth="1"/>
    <col min="9982" max="9982" width="13.28515625" customWidth="1"/>
    <col min="9983" max="9983" width="12.85546875" bestFit="1" customWidth="1"/>
    <col min="9985" max="9989" width="11.7109375" customWidth="1"/>
    <col min="9991" max="9991" width="11.5703125" bestFit="1" customWidth="1"/>
    <col min="9994" max="9994" width="11.5703125" bestFit="1" customWidth="1"/>
    <col min="10236" max="10236" width="10.5703125" customWidth="1"/>
    <col min="10237" max="10237" width="21.42578125" customWidth="1"/>
    <col min="10238" max="10238" width="13.28515625" customWidth="1"/>
    <col min="10239" max="10239" width="12.85546875" bestFit="1" customWidth="1"/>
    <col min="10241" max="10245" width="11.7109375" customWidth="1"/>
    <col min="10247" max="10247" width="11.5703125" bestFit="1" customWidth="1"/>
    <col min="10250" max="10250" width="11.5703125" bestFit="1" customWidth="1"/>
    <col min="10492" max="10492" width="10.5703125" customWidth="1"/>
    <col min="10493" max="10493" width="21.42578125" customWidth="1"/>
    <col min="10494" max="10494" width="13.28515625" customWidth="1"/>
    <col min="10495" max="10495" width="12.85546875" bestFit="1" customWidth="1"/>
    <col min="10497" max="10501" width="11.7109375" customWidth="1"/>
    <col min="10503" max="10503" width="11.5703125" bestFit="1" customWidth="1"/>
    <col min="10506" max="10506" width="11.5703125" bestFit="1" customWidth="1"/>
    <col min="10748" max="10748" width="10.5703125" customWidth="1"/>
    <col min="10749" max="10749" width="21.42578125" customWidth="1"/>
    <col min="10750" max="10750" width="13.28515625" customWidth="1"/>
    <col min="10751" max="10751" width="12.85546875" bestFit="1" customWidth="1"/>
    <col min="10753" max="10757" width="11.7109375" customWidth="1"/>
    <col min="10759" max="10759" width="11.5703125" bestFit="1" customWidth="1"/>
    <col min="10762" max="10762" width="11.5703125" bestFit="1" customWidth="1"/>
    <col min="11004" max="11004" width="10.5703125" customWidth="1"/>
    <col min="11005" max="11005" width="21.42578125" customWidth="1"/>
    <col min="11006" max="11006" width="13.28515625" customWidth="1"/>
    <col min="11007" max="11007" width="12.85546875" bestFit="1" customWidth="1"/>
    <col min="11009" max="11013" width="11.7109375" customWidth="1"/>
    <col min="11015" max="11015" width="11.5703125" bestFit="1" customWidth="1"/>
    <col min="11018" max="11018" width="11.5703125" bestFit="1" customWidth="1"/>
    <col min="11260" max="11260" width="10.5703125" customWidth="1"/>
    <col min="11261" max="11261" width="21.42578125" customWidth="1"/>
    <col min="11262" max="11262" width="13.28515625" customWidth="1"/>
    <col min="11263" max="11263" width="12.85546875" bestFit="1" customWidth="1"/>
    <col min="11265" max="11269" width="11.7109375" customWidth="1"/>
    <col min="11271" max="11271" width="11.5703125" bestFit="1" customWidth="1"/>
    <col min="11274" max="11274" width="11.5703125" bestFit="1" customWidth="1"/>
    <col min="11516" max="11516" width="10.5703125" customWidth="1"/>
    <col min="11517" max="11517" width="21.42578125" customWidth="1"/>
    <col min="11518" max="11518" width="13.28515625" customWidth="1"/>
    <col min="11519" max="11519" width="12.85546875" bestFit="1" customWidth="1"/>
    <col min="11521" max="11525" width="11.7109375" customWidth="1"/>
    <col min="11527" max="11527" width="11.5703125" bestFit="1" customWidth="1"/>
    <col min="11530" max="11530" width="11.5703125" bestFit="1" customWidth="1"/>
    <col min="11772" max="11772" width="10.5703125" customWidth="1"/>
    <col min="11773" max="11773" width="21.42578125" customWidth="1"/>
    <col min="11774" max="11774" width="13.28515625" customWidth="1"/>
    <col min="11775" max="11775" width="12.85546875" bestFit="1" customWidth="1"/>
    <col min="11777" max="11781" width="11.7109375" customWidth="1"/>
    <col min="11783" max="11783" width="11.5703125" bestFit="1" customWidth="1"/>
    <col min="11786" max="11786" width="11.5703125" bestFit="1" customWidth="1"/>
    <col min="12028" max="12028" width="10.5703125" customWidth="1"/>
    <col min="12029" max="12029" width="21.42578125" customWidth="1"/>
    <col min="12030" max="12030" width="13.28515625" customWidth="1"/>
    <col min="12031" max="12031" width="12.85546875" bestFit="1" customWidth="1"/>
    <col min="12033" max="12037" width="11.7109375" customWidth="1"/>
    <col min="12039" max="12039" width="11.5703125" bestFit="1" customWidth="1"/>
    <col min="12042" max="12042" width="11.5703125" bestFit="1" customWidth="1"/>
    <col min="12284" max="12284" width="10.5703125" customWidth="1"/>
    <col min="12285" max="12285" width="21.42578125" customWidth="1"/>
    <col min="12286" max="12286" width="13.28515625" customWidth="1"/>
    <col min="12287" max="12287" width="12.85546875" bestFit="1" customWidth="1"/>
    <col min="12289" max="12293" width="11.7109375" customWidth="1"/>
    <col min="12295" max="12295" width="11.5703125" bestFit="1" customWidth="1"/>
    <col min="12298" max="12298" width="11.5703125" bestFit="1" customWidth="1"/>
    <col min="12540" max="12540" width="10.5703125" customWidth="1"/>
    <col min="12541" max="12541" width="21.42578125" customWidth="1"/>
    <col min="12542" max="12542" width="13.28515625" customWidth="1"/>
    <col min="12543" max="12543" width="12.85546875" bestFit="1" customWidth="1"/>
    <col min="12545" max="12549" width="11.7109375" customWidth="1"/>
    <col min="12551" max="12551" width="11.5703125" bestFit="1" customWidth="1"/>
    <col min="12554" max="12554" width="11.5703125" bestFit="1" customWidth="1"/>
    <col min="12796" max="12796" width="10.5703125" customWidth="1"/>
    <col min="12797" max="12797" width="21.42578125" customWidth="1"/>
    <col min="12798" max="12798" width="13.28515625" customWidth="1"/>
    <col min="12799" max="12799" width="12.85546875" bestFit="1" customWidth="1"/>
    <col min="12801" max="12805" width="11.7109375" customWidth="1"/>
    <col min="12807" max="12807" width="11.5703125" bestFit="1" customWidth="1"/>
    <col min="12810" max="12810" width="11.5703125" bestFit="1" customWidth="1"/>
    <col min="13052" max="13052" width="10.5703125" customWidth="1"/>
    <col min="13053" max="13053" width="21.42578125" customWidth="1"/>
    <col min="13054" max="13054" width="13.28515625" customWidth="1"/>
    <col min="13055" max="13055" width="12.85546875" bestFit="1" customWidth="1"/>
    <col min="13057" max="13061" width="11.7109375" customWidth="1"/>
    <col min="13063" max="13063" width="11.5703125" bestFit="1" customWidth="1"/>
    <col min="13066" max="13066" width="11.5703125" bestFit="1" customWidth="1"/>
    <col min="13308" max="13308" width="10.5703125" customWidth="1"/>
    <col min="13309" max="13309" width="21.42578125" customWidth="1"/>
    <col min="13310" max="13310" width="13.28515625" customWidth="1"/>
    <col min="13311" max="13311" width="12.85546875" bestFit="1" customWidth="1"/>
    <col min="13313" max="13317" width="11.7109375" customWidth="1"/>
    <col min="13319" max="13319" width="11.5703125" bestFit="1" customWidth="1"/>
    <col min="13322" max="13322" width="11.5703125" bestFit="1" customWidth="1"/>
    <col min="13564" max="13564" width="10.5703125" customWidth="1"/>
    <col min="13565" max="13565" width="21.42578125" customWidth="1"/>
    <col min="13566" max="13566" width="13.28515625" customWidth="1"/>
    <col min="13567" max="13567" width="12.85546875" bestFit="1" customWidth="1"/>
    <col min="13569" max="13573" width="11.7109375" customWidth="1"/>
    <col min="13575" max="13575" width="11.5703125" bestFit="1" customWidth="1"/>
    <col min="13578" max="13578" width="11.5703125" bestFit="1" customWidth="1"/>
    <col min="13820" max="13820" width="10.5703125" customWidth="1"/>
    <col min="13821" max="13821" width="21.42578125" customWidth="1"/>
    <col min="13822" max="13822" width="13.28515625" customWidth="1"/>
    <col min="13823" max="13823" width="12.85546875" bestFit="1" customWidth="1"/>
    <col min="13825" max="13829" width="11.7109375" customWidth="1"/>
    <col min="13831" max="13831" width="11.5703125" bestFit="1" customWidth="1"/>
    <col min="13834" max="13834" width="11.5703125" bestFit="1" customWidth="1"/>
    <col min="14076" max="14076" width="10.5703125" customWidth="1"/>
    <col min="14077" max="14077" width="21.42578125" customWidth="1"/>
    <col min="14078" max="14078" width="13.28515625" customWidth="1"/>
    <col min="14079" max="14079" width="12.85546875" bestFit="1" customWidth="1"/>
    <col min="14081" max="14085" width="11.7109375" customWidth="1"/>
    <col min="14087" max="14087" width="11.5703125" bestFit="1" customWidth="1"/>
    <col min="14090" max="14090" width="11.5703125" bestFit="1" customWidth="1"/>
    <col min="14332" max="14332" width="10.5703125" customWidth="1"/>
    <col min="14333" max="14333" width="21.42578125" customWidth="1"/>
    <col min="14334" max="14334" width="13.28515625" customWidth="1"/>
    <col min="14335" max="14335" width="12.85546875" bestFit="1" customWidth="1"/>
    <col min="14337" max="14341" width="11.7109375" customWidth="1"/>
    <col min="14343" max="14343" width="11.5703125" bestFit="1" customWidth="1"/>
    <col min="14346" max="14346" width="11.5703125" bestFit="1" customWidth="1"/>
    <col min="14588" max="14588" width="10.5703125" customWidth="1"/>
    <col min="14589" max="14589" width="21.42578125" customWidth="1"/>
    <col min="14590" max="14590" width="13.28515625" customWidth="1"/>
    <col min="14591" max="14591" width="12.85546875" bestFit="1" customWidth="1"/>
    <col min="14593" max="14597" width="11.7109375" customWidth="1"/>
    <col min="14599" max="14599" width="11.5703125" bestFit="1" customWidth="1"/>
    <col min="14602" max="14602" width="11.5703125" bestFit="1" customWidth="1"/>
    <col min="14844" max="14844" width="10.5703125" customWidth="1"/>
    <col min="14845" max="14845" width="21.42578125" customWidth="1"/>
    <col min="14846" max="14846" width="13.28515625" customWidth="1"/>
    <col min="14847" max="14847" width="12.85546875" bestFit="1" customWidth="1"/>
    <col min="14849" max="14853" width="11.7109375" customWidth="1"/>
    <col min="14855" max="14855" width="11.5703125" bestFit="1" customWidth="1"/>
    <col min="14858" max="14858" width="11.5703125" bestFit="1" customWidth="1"/>
    <col min="15100" max="15100" width="10.5703125" customWidth="1"/>
    <col min="15101" max="15101" width="21.42578125" customWidth="1"/>
    <col min="15102" max="15102" width="13.28515625" customWidth="1"/>
    <col min="15103" max="15103" width="12.85546875" bestFit="1" customWidth="1"/>
    <col min="15105" max="15109" width="11.7109375" customWidth="1"/>
    <col min="15111" max="15111" width="11.5703125" bestFit="1" customWidth="1"/>
    <col min="15114" max="15114" width="11.5703125" bestFit="1" customWidth="1"/>
    <col min="15356" max="15356" width="10.5703125" customWidth="1"/>
    <col min="15357" max="15357" width="21.42578125" customWidth="1"/>
    <col min="15358" max="15358" width="13.28515625" customWidth="1"/>
    <col min="15359" max="15359" width="12.85546875" bestFit="1" customWidth="1"/>
    <col min="15361" max="15365" width="11.7109375" customWidth="1"/>
    <col min="15367" max="15367" width="11.5703125" bestFit="1" customWidth="1"/>
    <col min="15370" max="15370" width="11.5703125" bestFit="1" customWidth="1"/>
    <col min="15612" max="15612" width="10.5703125" customWidth="1"/>
    <col min="15613" max="15613" width="21.42578125" customWidth="1"/>
    <col min="15614" max="15614" width="13.28515625" customWidth="1"/>
    <col min="15615" max="15615" width="12.85546875" bestFit="1" customWidth="1"/>
    <col min="15617" max="15621" width="11.7109375" customWidth="1"/>
    <col min="15623" max="15623" width="11.5703125" bestFit="1" customWidth="1"/>
    <col min="15626" max="15626" width="11.5703125" bestFit="1" customWidth="1"/>
    <col min="15868" max="15868" width="10.5703125" customWidth="1"/>
    <col min="15869" max="15869" width="21.42578125" customWidth="1"/>
    <col min="15870" max="15870" width="13.28515625" customWidth="1"/>
    <col min="15871" max="15871" width="12.85546875" bestFit="1" customWidth="1"/>
    <col min="15873" max="15877" width="11.7109375" customWidth="1"/>
    <col min="15879" max="15879" width="11.5703125" bestFit="1" customWidth="1"/>
    <col min="15882" max="15882" width="11.5703125" bestFit="1" customWidth="1"/>
    <col min="16124" max="16124" width="10.5703125" customWidth="1"/>
    <col min="16125" max="16125" width="21.42578125" customWidth="1"/>
    <col min="16126" max="16126" width="13.28515625" customWidth="1"/>
    <col min="16127" max="16127" width="12.85546875" bestFit="1" customWidth="1"/>
    <col min="16129" max="16133" width="11.7109375" customWidth="1"/>
    <col min="16135" max="16135" width="11.5703125" bestFit="1" customWidth="1"/>
    <col min="16138" max="16138" width="11.5703125" bestFit="1" customWidth="1"/>
  </cols>
  <sheetData>
    <row r="1" spans="1:17" ht="18.75" x14ac:dyDescent="0.3">
      <c r="A1" s="1" t="s">
        <v>72</v>
      </c>
      <c r="B1" s="46" t="s">
        <v>0</v>
      </c>
      <c r="F1"/>
    </row>
    <row r="2" spans="1:17" ht="18.75" x14ac:dyDescent="0.3">
      <c r="A2" s="1" t="s">
        <v>73</v>
      </c>
      <c r="C2" s="2"/>
      <c r="F2"/>
    </row>
    <row r="3" spans="1:17" ht="18.75" x14ac:dyDescent="0.3">
      <c r="A3" s="1" t="s">
        <v>23</v>
      </c>
      <c r="B3" s="1"/>
      <c r="C3" s="2"/>
      <c r="E3"/>
      <c r="F3"/>
    </row>
    <row r="4" spans="1:17" s="2" customFormat="1" ht="39" customHeight="1" x14ac:dyDescent="0.25">
      <c r="A4" s="5" t="s">
        <v>74</v>
      </c>
      <c r="B4" s="6" t="s">
        <v>1</v>
      </c>
      <c r="C4" s="7" t="s">
        <v>2</v>
      </c>
      <c r="D4" s="7" t="s">
        <v>3</v>
      </c>
      <c r="E4" s="4" t="s">
        <v>20</v>
      </c>
      <c r="F4" s="8" t="s">
        <v>58</v>
      </c>
      <c r="G4" s="13" t="s">
        <v>4</v>
      </c>
      <c r="H4" s="13" t="s">
        <v>21</v>
      </c>
      <c r="I4" s="13" t="s">
        <v>5</v>
      </c>
      <c r="J4" s="13" t="s">
        <v>6</v>
      </c>
      <c r="K4" s="13" t="s">
        <v>51</v>
      </c>
      <c r="L4" s="13" t="s">
        <v>7</v>
      </c>
      <c r="M4" s="13" t="s">
        <v>59</v>
      </c>
      <c r="N4" s="13" t="s">
        <v>24</v>
      </c>
      <c r="O4" s="13" t="s">
        <v>22</v>
      </c>
      <c r="P4" s="13" t="s">
        <v>42</v>
      </c>
      <c r="Q4" s="19" t="s">
        <v>71</v>
      </c>
    </row>
    <row r="5" spans="1:17" ht="15" customHeight="1" x14ac:dyDescent="0.25">
      <c r="A5" s="35" t="s">
        <v>28</v>
      </c>
      <c r="B5" s="22" t="s">
        <v>14</v>
      </c>
      <c r="C5" s="22" t="s">
        <v>8</v>
      </c>
      <c r="D5" s="21" t="s">
        <v>9</v>
      </c>
      <c r="E5" s="27">
        <v>4</v>
      </c>
      <c r="F5" s="24">
        <v>9.6678240740740735E-3</v>
      </c>
      <c r="G5" s="14">
        <f>F5*86400</f>
        <v>835.3</v>
      </c>
      <c r="H5" s="15">
        <f>3500/G5</f>
        <v>4.1901113372441046</v>
      </c>
      <c r="I5" s="23">
        <v>68</v>
      </c>
      <c r="J5" s="14">
        <f>IF(I5&lt;26,1,IF(I5&gt;55,(1+(55*0.0012)+(I5-55)*0.0083),(1+(I5-25)*0.0012)))</f>
        <v>1.1739000000000002</v>
      </c>
      <c r="K5" s="14">
        <f>IF(D5= "F",1.1, 1)</f>
        <v>1</v>
      </c>
      <c r="L5" s="16">
        <f>H5*J5*K5</f>
        <v>4.918771698790855</v>
      </c>
      <c r="M5" s="17">
        <f>3500/L5</f>
        <v>711.55975807138577</v>
      </c>
      <c r="N5" s="18">
        <f>AVERAGEIF($E$5:$E$41,E5,$M$5:$M$41)</f>
        <v>689.71141610385428</v>
      </c>
      <c r="O5" s="24">
        <f>N5/86400</f>
        <v>7.9827710197205356E-3</v>
      </c>
      <c r="P5" s="21" t="s">
        <v>46</v>
      </c>
      <c r="Q5" s="19">
        <v>4</v>
      </c>
    </row>
    <row r="6" spans="1:17" ht="15" customHeight="1" x14ac:dyDescent="0.25">
      <c r="A6" s="35" t="s">
        <v>50</v>
      </c>
      <c r="B6" s="22" t="s">
        <v>14</v>
      </c>
      <c r="C6" s="22" t="s">
        <v>8</v>
      </c>
      <c r="D6" s="21" t="s">
        <v>9</v>
      </c>
      <c r="E6" s="21">
        <v>4</v>
      </c>
      <c r="F6" s="24">
        <v>9.6064814814814815E-3</v>
      </c>
      <c r="G6" s="14">
        <f>F6*86400</f>
        <v>830</v>
      </c>
      <c r="H6" s="15">
        <f>3500/G6</f>
        <v>4.2168674698795181</v>
      </c>
      <c r="I6" s="14">
        <v>73</v>
      </c>
      <c r="J6" s="14">
        <f>IF(I6&lt;26,1,IF(I6&gt;55,(1+(55*0.0012)+(I6-55)*0.0083),(1+(I6-25)*0.0012)))</f>
        <v>1.2154</v>
      </c>
      <c r="K6" s="14">
        <f>IF(D6= "F",1.1, 1)</f>
        <v>1</v>
      </c>
      <c r="L6" s="16">
        <f>H6*J6*K6</f>
        <v>5.1251807228915665</v>
      </c>
      <c r="M6" s="17">
        <f>3500/L6</f>
        <v>682.90274806648017</v>
      </c>
      <c r="N6" s="18">
        <f>AVERAGEIF($E$5:$E$41,E6,$M$5:$M$41)</f>
        <v>689.71141610385428</v>
      </c>
      <c r="O6" s="24">
        <f>N6/86400</f>
        <v>7.9827710197205356E-3</v>
      </c>
      <c r="P6" s="21" t="s">
        <v>46</v>
      </c>
      <c r="Q6" s="19">
        <v>4</v>
      </c>
    </row>
    <row r="7" spans="1:17" ht="15" customHeight="1" x14ac:dyDescent="0.25">
      <c r="A7" s="36" t="s">
        <v>49</v>
      </c>
      <c r="B7" s="25" t="s">
        <v>14</v>
      </c>
      <c r="C7" s="22" t="s">
        <v>8</v>
      </c>
      <c r="D7" s="21" t="s">
        <v>9</v>
      </c>
      <c r="E7" s="21">
        <v>4</v>
      </c>
      <c r="F7" s="24">
        <v>9.1435185185185178E-3</v>
      </c>
      <c r="G7" s="14">
        <f>F7*86400</f>
        <v>789.99999999999989</v>
      </c>
      <c r="H7" s="15">
        <f>3500/G7</f>
        <v>4.4303797468354436</v>
      </c>
      <c r="I7" s="14">
        <v>65</v>
      </c>
      <c r="J7" s="14">
        <f>IF(I7&lt;26,1,IF(I7&gt;55,(1+(55*0.0012)+(I7-55)*0.0083),(1+(I7-25)*0.0012)))</f>
        <v>1.149</v>
      </c>
      <c r="K7" s="14">
        <f>IF(D7= "F",1.1, 1)</f>
        <v>1</v>
      </c>
      <c r="L7" s="16">
        <f>H7*J7*K7</f>
        <v>5.090506329113925</v>
      </c>
      <c r="M7" s="17">
        <f>3500/L7</f>
        <v>687.5543951261966</v>
      </c>
      <c r="N7" s="18">
        <f>AVERAGEIF($E$5:$E$41,E7,$M$5:$M$41)</f>
        <v>689.71141610385428</v>
      </c>
      <c r="O7" s="24">
        <f>N7/86400</f>
        <v>7.9827710197205356E-3</v>
      </c>
      <c r="P7" s="21" t="s">
        <v>46</v>
      </c>
      <c r="Q7" s="19">
        <v>4</v>
      </c>
    </row>
    <row r="8" spans="1:17" ht="15" customHeight="1" x14ac:dyDescent="0.25">
      <c r="A8" s="35" t="s">
        <v>36</v>
      </c>
      <c r="B8" s="22" t="s">
        <v>14</v>
      </c>
      <c r="C8" s="25" t="s">
        <v>8</v>
      </c>
      <c r="D8" s="21" t="s">
        <v>9</v>
      </c>
      <c r="E8" s="21">
        <v>4</v>
      </c>
      <c r="F8" s="24">
        <v>9.4560185185185181E-3</v>
      </c>
      <c r="G8" s="14">
        <f>F8*86400</f>
        <v>817</v>
      </c>
      <c r="H8" s="15">
        <f>3500/G8</f>
        <v>4.2839657282741737</v>
      </c>
      <c r="I8" s="14">
        <v>72</v>
      </c>
      <c r="J8" s="14">
        <f>IF(I8&lt;26,1,IF(I8&gt;55,(1+(55*0.0012)+(I8-55)*0.0083),(1+(I8-25)*0.0012)))</f>
        <v>1.2071000000000001</v>
      </c>
      <c r="K8" s="14">
        <f>IF(D8= "F",1.1, 1)</f>
        <v>1</v>
      </c>
      <c r="L8" s="16">
        <f>H8*J8*K8</f>
        <v>5.1711750305997555</v>
      </c>
      <c r="M8" s="17">
        <f>3500/L8</f>
        <v>676.82876315135445</v>
      </c>
      <c r="N8" s="18">
        <f>AVERAGEIF($E$5:$E$41,E8,$M$5:$M$41)</f>
        <v>689.71141610385428</v>
      </c>
      <c r="O8" s="24">
        <f>N8/86400</f>
        <v>7.9827710197205356E-3</v>
      </c>
      <c r="P8" s="21" t="s">
        <v>46</v>
      </c>
      <c r="Q8" s="19">
        <v>4</v>
      </c>
    </row>
    <row r="9" spans="1:17" ht="15" customHeight="1" x14ac:dyDescent="0.25">
      <c r="A9" s="35" t="s">
        <v>31</v>
      </c>
      <c r="B9" s="22" t="s">
        <v>16</v>
      </c>
      <c r="C9" s="22" t="s">
        <v>8</v>
      </c>
      <c r="D9" s="21" t="s">
        <v>9</v>
      </c>
      <c r="E9" s="21">
        <v>5</v>
      </c>
      <c r="F9" s="24">
        <v>1.0071759259259259E-2</v>
      </c>
      <c r="G9" s="14">
        <f>F9*86400</f>
        <v>870.2</v>
      </c>
      <c r="H9" s="15">
        <f>3500/G9</f>
        <v>4.0220638933578483</v>
      </c>
      <c r="I9" s="14">
        <v>68</v>
      </c>
      <c r="J9" s="14">
        <f>IF(I9&lt;26,1,IF(I9&gt;55,(1+(55*0.0012)+(I9-55)*0.0083),(1+(I9-25)*0.0012)))</f>
        <v>1.1739000000000002</v>
      </c>
      <c r="K9" s="14">
        <f>IF(D9= "F",1.1, 1)</f>
        <v>1</v>
      </c>
      <c r="L9" s="16">
        <f>H9*J9*K9</f>
        <v>4.7215008044127789</v>
      </c>
      <c r="M9" s="17">
        <f>3500/L9</f>
        <v>741.28971803390402</v>
      </c>
      <c r="N9" s="18">
        <f>AVERAGEIF($E$5:$E$41,E9,$M$5:$M$41)</f>
        <v>706.49233106916381</v>
      </c>
      <c r="O9" s="24">
        <f>N9/86400</f>
        <v>8.1769945725597669E-3</v>
      </c>
      <c r="P9" s="21" t="s">
        <v>46</v>
      </c>
      <c r="Q9" s="19">
        <v>4</v>
      </c>
    </row>
    <row r="10" spans="1:17" ht="15" customHeight="1" x14ac:dyDescent="0.25">
      <c r="A10" s="35" t="s">
        <v>29</v>
      </c>
      <c r="B10" s="22" t="s">
        <v>16</v>
      </c>
      <c r="C10" s="22" t="s">
        <v>8</v>
      </c>
      <c r="D10" s="21" t="s">
        <v>9</v>
      </c>
      <c r="E10" s="27">
        <v>5</v>
      </c>
      <c r="F10" s="24">
        <v>9.5902777777777792E-3</v>
      </c>
      <c r="G10" s="14">
        <f>F10*86400</f>
        <v>828.60000000000014</v>
      </c>
      <c r="H10" s="15">
        <f>3500/G10</f>
        <v>4.223992276128409</v>
      </c>
      <c r="I10" s="14">
        <v>67</v>
      </c>
      <c r="J10" s="14">
        <f>IF(I10&lt;26,1,IF(I10&gt;55,(1+(55*0.0012)+(I10-55)*0.0083),(1+(I10-25)*0.0012)))</f>
        <v>1.1656</v>
      </c>
      <c r="K10" s="14">
        <f>IF(D10= "F",1.1, 1)</f>
        <v>1</v>
      </c>
      <c r="L10" s="16">
        <f>H10*J10*K10</f>
        <v>4.9234853970552734</v>
      </c>
      <c r="M10" s="17">
        <f>3500/L10</f>
        <v>710.87851750171592</v>
      </c>
      <c r="N10" s="18">
        <f>AVERAGEIF($E$5:$E$41,E10,$M$5:$M$41)</f>
        <v>706.49233106916381</v>
      </c>
      <c r="O10" s="24">
        <f>N10/86400</f>
        <v>8.1769945725597669E-3</v>
      </c>
      <c r="P10" s="21" t="s">
        <v>46</v>
      </c>
      <c r="Q10" s="19">
        <v>4</v>
      </c>
    </row>
    <row r="11" spans="1:17" ht="15" customHeight="1" x14ac:dyDescent="0.25">
      <c r="A11" s="35" t="s">
        <v>30</v>
      </c>
      <c r="B11" s="22" t="s">
        <v>16</v>
      </c>
      <c r="C11" s="22" t="s">
        <v>8</v>
      </c>
      <c r="D11" s="21" t="s">
        <v>9</v>
      </c>
      <c r="E11" s="23">
        <v>5</v>
      </c>
      <c r="F11" s="24">
        <v>8.8263888888888888E-3</v>
      </c>
      <c r="G11" s="14">
        <f>F11*86400</f>
        <v>762.6</v>
      </c>
      <c r="H11" s="15">
        <f>3500/G11</f>
        <v>4.5895620246525048</v>
      </c>
      <c r="I11" s="14">
        <v>66</v>
      </c>
      <c r="J11" s="14">
        <f>IF(I11&lt;26,1,IF(I11&gt;55,(1+(55*0.0012)+(I11-55)*0.0083),(1+(I11-25)*0.0012)))</f>
        <v>1.1573</v>
      </c>
      <c r="K11" s="14">
        <f>IF(D11= "F",1.1, 1)</f>
        <v>1</v>
      </c>
      <c r="L11" s="16">
        <f>H11*J11*K11</f>
        <v>5.3115001311303436</v>
      </c>
      <c r="M11" s="17">
        <f>3500/L11</f>
        <v>658.94755033267086</v>
      </c>
      <c r="N11" s="18">
        <f>AVERAGEIF($E$5:$E$41,E11,$M$5:$M$41)</f>
        <v>706.49233106916381</v>
      </c>
      <c r="O11" s="24">
        <f>N11/86400</f>
        <v>8.1769945725597669E-3</v>
      </c>
      <c r="P11" s="21" t="s">
        <v>46</v>
      </c>
      <c r="Q11" s="19">
        <v>4</v>
      </c>
    </row>
    <row r="12" spans="1:17" ht="15" customHeight="1" x14ac:dyDescent="0.25">
      <c r="A12" s="35" t="s">
        <v>17</v>
      </c>
      <c r="B12" s="22" t="s">
        <v>16</v>
      </c>
      <c r="C12" s="22" t="s">
        <v>8</v>
      </c>
      <c r="D12" s="21" t="s">
        <v>9</v>
      </c>
      <c r="E12" s="23">
        <v>5</v>
      </c>
      <c r="F12" s="24">
        <v>9.5752314814814814E-3</v>
      </c>
      <c r="G12" s="14">
        <f>F12*86400</f>
        <v>827.3</v>
      </c>
      <c r="H12" s="15">
        <f>3500/G12</f>
        <v>4.2306297594584796</v>
      </c>
      <c r="I12" s="14">
        <v>66</v>
      </c>
      <c r="J12" s="14">
        <f>IF(I12&lt;26,1,IF(I12&gt;55,(1+(55*0.0012)+(I12-55)*0.0083),(1+(I12-25)*0.0012)))</f>
        <v>1.1573</v>
      </c>
      <c r="K12" s="14">
        <f>IF(D12= "F",1.1, 1)</f>
        <v>1</v>
      </c>
      <c r="L12" s="16">
        <f>H12*J12*K12</f>
        <v>4.8961078206212987</v>
      </c>
      <c r="M12" s="17">
        <f>3500/L12</f>
        <v>714.85353840836422</v>
      </c>
      <c r="N12" s="18">
        <f>AVERAGEIF($E$5:$E$41,E12,$M$5:$M$41)</f>
        <v>706.49233106916381</v>
      </c>
      <c r="O12" s="24">
        <f>N12/86400</f>
        <v>8.1769945725597669E-3</v>
      </c>
      <c r="P12" s="21" t="s">
        <v>46</v>
      </c>
      <c r="Q12" s="19">
        <v>4</v>
      </c>
    </row>
    <row r="13" spans="1:17" ht="15" customHeight="1" x14ac:dyDescent="0.25">
      <c r="A13" s="35" t="s">
        <v>70</v>
      </c>
      <c r="B13" s="22" t="s">
        <v>16</v>
      </c>
      <c r="C13" s="22" t="s">
        <v>8</v>
      </c>
      <c r="D13" s="21" t="s">
        <v>10</v>
      </c>
      <c r="E13" s="21">
        <v>2</v>
      </c>
      <c r="F13" s="24">
        <v>1.0323032407407408E-2</v>
      </c>
      <c r="G13" s="14">
        <f>F13*86400</f>
        <v>891.91</v>
      </c>
      <c r="H13" s="15">
        <f>3500/G13</f>
        <v>3.9241627518471596</v>
      </c>
      <c r="I13" s="14">
        <v>33</v>
      </c>
      <c r="J13" s="14">
        <f>IF(I13&lt;26,1,IF(I13&gt;55,(1+(55*0.0012)+(I13-55)*0.0083),(1+(I13-25)*0.0012)))</f>
        <v>1.0096000000000001</v>
      </c>
      <c r="K13" s="14">
        <f>IF(D13= "F",1.1, 1)</f>
        <v>1.1000000000000001</v>
      </c>
      <c r="L13" s="16">
        <f>H13*J13*K13</f>
        <v>4.3580181856913827</v>
      </c>
      <c r="M13" s="17">
        <f>3500/L13</f>
        <v>803.11734620371681</v>
      </c>
      <c r="N13" s="18">
        <f>AVERAGEIF($E$5:$E$41,E13,$M$5:$M$41)</f>
        <v>777.66778976341561</v>
      </c>
      <c r="O13" s="24">
        <f>N13/86400</f>
        <v>9.0007846037432355E-3</v>
      </c>
      <c r="P13" s="21" t="s">
        <v>44</v>
      </c>
      <c r="Q13" s="19">
        <v>4</v>
      </c>
    </row>
    <row r="14" spans="1:17" ht="15" customHeight="1" x14ac:dyDescent="0.25">
      <c r="A14" s="35" t="s">
        <v>68</v>
      </c>
      <c r="B14" s="22" t="s">
        <v>16</v>
      </c>
      <c r="C14" s="22" t="s">
        <v>8</v>
      </c>
      <c r="D14" s="21" t="s">
        <v>10</v>
      </c>
      <c r="E14" s="27">
        <v>2</v>
      </c>
      <c r="F14" s="24">
        <v>1.0528935185185185E-2</v>
      </c>
      <c r="G14" s="14">
        <f>F14*86400</f>
        <v>909.69999999999993</v>
      </c>
      <c r="H14" s="15">
        <f>3500/G14</f>
        <v>3.8474222271078382</v>
      </c>
      <c r="I14" s="23">
        <v>56</v>
      </c>
      <c r="J14" s="14">
        <f>IF(I14&lt;26,1,IF(I14&gt;55,(1+(55*0.0012)+(I14-55)*0.0083),(1+(I14-25)*0.0012)))</f>
        <v>1.0743</v>
      </c>
      <c r="K14" s="14">
        <f>IF(D14= "F",1.1, 1)</f>
        <v>1.1000000000000001</v>
      </c>
      <c r="L14" s="16">
        <f>H14*J14*K14</f>
        <v>4.5466142684401456</v>
      </c>
      <c r="M14" s="17">
        <f>3500/L14</f>
        <v>769.80359303732655</v>
      </c>
      <c r="N14" s="18">
        <f>AVERAGEIF($E$5:$E$41,E14,$M$5:$M$41)</f>
        <v>777.66778976341561</v>
      </c>
      <c r="O14" s="24">
        <f>N14/86400</f>
        <v>9.0007846037432355E-3</v>
      </c>
      <c r="P14" s="21" t="s">
        <v>44</v>
      </c>
      <c r="Q14" s="19">
        <v>4</v>
      </c>
    </row>
    <row r="15" spans="1:17" ht="15" customHeight="1" x14ac:dyDescent="0.25">
      <c r="A15" s="35" t="s">
        <v>25</v>
      </c>
      <c r="B15" s="22" t="s">
        <v>16</v>
      </c>
      <c r="C15" s="22" t="s">
        <v>8</v>
      </c>
      <c r="D15" s="21" t="s">
        <v>10</v>
      </c>
      <c r="E15" s="21">
        <v>2</v>
      </c>
      <c r="F15" s="24">
        <v>1.0231481481481482E-2</v>
      </c>
      <c r="G15" s="14">
        <f>F15*86400</f>
        <v>884</v>
      </c>
      <c r="H15" s="15">
        <f>3500/G15</f>
        <v>3.9592760180995477</v>
      </c>
      <c r="I15" s="14">
        <v>58</v>
      </c>
      <c r="J15" s="14">
        <f>IF(I15&lt;26,1,IF(I15&gt;55,(1+(55*0.0012)+(I15-55)*0.0083),(1+(I15-25)*0.0012)))</f>
        <v>1.0909</v>
      </c>
      <c r="K15" s="14">
        <f>IF(D15= "F",1.1, 1)</f>
        <v>1.1000000000000001</v>
      </c>
      <c r="L15" s="16">
        <f>H15*J15*K15</f>
        <v>4.7510916289592773</v>
      </c>
      <c r="M15" s="17">
        <f>3500/L15</f>
        <v>736.67280560671315</v>
      </c>
      <c r="N15" s="18">
        <f>AVERAGEIF($E$5:$E$41,E15,$M$5:$M$41)</f>
        <v>777.66778976341561</v>
      </c>
      <c r="O15" s="24">
        <f>N15/86400</f>
        <v>9.0007846037432355E-3</v>
      </c>
      <c r="P15" s="21" t="s">
        <v>44</v>
      </c>
      <c r="Q15" s="19">
        <v>4</v>
      </c>
    </row>
    <row r="16" spans="1:17" ht="15" customHeight="1" x14ac:dyDescent="0.25">
      <c r="A16" s="35" t="s">
        <v>26</v>
      </c>
      <c r="B16" s="22" t="s">
        <v>16</v>
      </c>
      <c r="C16" s="25" t="s">
        <v>8</v>
      </c>
      <c r="D16" s="21" t="s">
        <v>10</v>
      </c>
      <c r="E16" s="30">
        <v>2</v>
      </c>
      <c r="F16" s="24">
        <v>1.0223379629629629E-2</v>
      </c>
      <c r="G16" s="14">
        <f>F16*86400</f>
        <v>883.3</v>
      </c>
      <c r="H16" s="15">
        <f>3500/G16</f>
        <v>3.9624136759877735</v>
      </c>
      <c r="I16" s="14">
        <v>27</v>
      </c>
      <c r="J16" s="14">
        <f>IF(I16&lt;26,1,IF(I16&gt;55,(1+(55*0.0012)+(I16-55)*0.0083),(1+(I16-25)*0.0012)))</f>
        <v>1.0024</v>
      </c>
      <c r="K16" s="14">
        <f>IF(D16= "F",1.1, 1)</f>
        <v>1.1000000000000001</v>
      </c>
      <c r="L16" s="16">
        <f>H16*J16*K16</f>
        <v>4.3691158156911589</v>
      </c>
      <c r="M16" s="17">
        <f>3500/L16</f>
        <v>801.07741420590571</v>
      </c>
      <c r="N16" s="18">
        <f>AVERAGEIF($E$5:$E$41,E16,$M$5:$M$41)</f>
        <v>777.66778976341561</v>
      </c>
      <c r="O16" s="24">
        <f>N16/86400</f>
        <v>9.0007846037432355E-3</v>
      </c>
      <c r="P16" s="21" t="s">
        <v>44</v>
      </c>
      <c r="Q16" s="19">
        <v>4</v>
      </c>
    </row>
    <row r="17" spans="1:17" ht="15" customHeight="1" x14ac:dyDescent="0.25">
      <c r="A17" s="36" t="s">
        <v>39</v>
      </c>
      <c r="B17" s="25" t="s">
        <v>15</v>
      </c>
      <c r="C17" s="25" t="s">
        <v>8</v>
      </c>
      <c r="D17" s="27" t="s">
        <v>10</v>
      </c>
      <c r="E17" s="27">
        <v>16</v>
      </c>
      <c r="F17" s="31">
        <v>1.0798611111111111E-2</v>
      </c>
      <c r="G17" s="14">
        <f>F17*86400</f>
        <v>933</v>
      </c>
      <c r="H17" s="15">
        <f>3500/G17</f>
        <v>3.7513397642015005</v>
      </c>
      <c r="I17" s="14">
        <v>64</v>
      </c>
      <c r="J17" s="14">
        <f>IF(I17&lt;26,1,IF(I17&gt;55,(1+(55*0.0012)+(I17-55)*0.0083),(1+(I17-25)*0.0012)))</f>
        <v>1.1407</v>
      </c>
      <c r="K17" s="14">
        <f>IF(D17= "F",1.1, 1)</f>
        <v>1.1000000000000001</v>
      </c>
      <c r="L17" s="16">
        <f>H17*J17*K17</f>
        <v>4.707068595927117</v>
      </c>
      <c r="M17" s="17">
        <f>3500/L17</f>
        <v>743.56256525100218</v>
      </c>
      <c r="N17" s="18">
        <f>AVERAGEIF($E$5:$E$41,E17,$M$5:$M$41)</f>
        <v>789.41515322623718</v>
      </c>
      <c r="O17" s="24">
        <f>N17/86400</f>
        <v>9.1367494586370047E-3</v>
      </c>
      <c r="P17" s="21" t="s">
        <v>46</v>
      </c>
      <c r="Q17" s="19">
        <v>4</v>
      </c>
    </row>
    <row r="18" spans="1:17" ht="15" customHeight="1" x14ac:dyDescent="0.25">
      <c r="A18" s="36" t="s">
        <v>41</v>
      </c>
      <c r="B18" s="25" t="s">
        <v>15</v>
      </c>
      <c r="C18" s="25" t="s">
        <v>8</v>
      </c>
      <c r="D18" s="27" t="s">
        <v>9</v>
      </c>
      <c r="E18" s="27">
        <v>16</v>
      </c>
      <c r="F18" s="31">
        <v>9.6284722222222223E-3</v>
      </c>
      <c r="G18" s="20">
        <f>F18*86400</f>
        <v>831.9</v>
      </c>
      <c r="H18" s="15">
        <f>3500/G18</f>
        <v>4.2072364466883041</v>
      </c>
      <c r="I18" s="20">
        <v>57</v>
      </c>
      <c r="J18" s="14">
        <f>IF(I18&lt;26,1,IF(I18&gt;55,(1+(55*0.0012)+(I18-55)*0.0083),(1+(I18-25)*0.0012)))</f>
        <v>1.0826</v>
      </c>
      <c r="K18" s="14">
        <f>IF(D18= "F",1.1, 1)</f>
        <v>1</v>
      </c>
      <c r="L18" s="16">
        <f>H18*J18*K18</f>
        <v>4.5547541771847584</v>
      </c>
      <c r="M18" s="17">
        <f>3500/L18</f>
        <v>768.42785885830403</v>
      </c>
      <c r="N18" s="18">
        <f>AVERAGEIF($E$5:$E$41,E18,$M$5:$M$41)</f>
        <v>789.41515322623718</v>
      </c>
      <c r="O18" s="24">
        <f>N18/86400</f>
        <v>9.1367494586370047E-3</v>
      </c>
      <c r="P18" s="21" t="s">
        <v>46</v>
      </c>
      <c r="Q18" s="19">
        <v>4</v>
      </c>
    </row>
    <row r="19" spans="1:17" ht="15" customHeight="1" x14ac:dyDescent="0.25">
      <c r="A19" s="35" t="s">
        <v>37</v>
      </c>
      <c r="B19" s="22" t="s">
        <v>38</v>
      </c>
      <c r="C19" s="22" t="s">
        <v>8</v>
      </c>
      <c r="D19" s="27" t="s">
        <v>9</v>
      </c>
      <c r="E19" s="27">
        <v>16</v>
      </c>
      <c r="F19" s="24">
        <v>9.8842592592592576E-3</v>
      </c>
      <c r="G19" s="14">
        <f>F19*86400</f>
        <v>853.99999999999989</v>
      </c>
      <c r="H19" s="15">
        <f>3500/G19</f>
        <v>4.0983606557377055</v>
      </c>
      <c r="I19" s="14">
        <v>50</v>
      </c>
      <c r="J19" s="14">
        <f>IF(I19&lt;26,1,IF(I19&gt;55,(1+(55*0.0012)+(I19-55)*0.0083),(1+(I19-25)*0.0012)))</f>
        <v>1.03</v>
      </c>
      <c r="K19" s="14">
        <f>IF(D19= "F",1.1, 1)</f>
        <v>1</v>
      </c>
      <c r="L19" s="16">
        <f>H19*J19*K19</f>
        <v>4.2213114754098369</v>
      </c>
      <c r="M19" s="17">
        <f>3500/L19</f>
        <v>829.12621359223283</v>
      </c>
      <c r="N19" s="18">
        <f>AVERAGEIF($E$5:$E$41,E19,$M$5:$M$41)</f>
        <v>789.41515322623718</v>
      </c>
      <c r="O19" s="24">
        <f>N19/86400</f>
        <v>9.1367494586370047E-3</v>
      </c>
      <c r="P19" s="21" t="s">
        <v>46</v>
      </c>
      <c r="Q19" s="19">
        <v>4</v>
      </c>
    </row>
    <row r="20" spans="1:17" ht="15" customHeight="1" x14ac:dyDescent="0.25">
      <c r="A20" s="36" t="s">
        <v>40</v>
      </c>
      <c r="B20" s="25" t="s">
        <v>15</v>
      </c>
      <c r="C20" s="25" t="s">
        <v>8</v>
      </c>
      <c r="D20" s="27" t="s">
        <v>9</v>
      </c>
      <c r="E20" s="27">
        <v>16</v>
      </c>
      <c r="F20" s="24">
        <v>9.7569444444444448E-3</v>
      </c>
      <c r="G20" s="14">
        <f>F20*86400</f>
        <v>843</v>
      </c>
      <c r="H20" s="15">
        <f>3500/G20</f>
        <v>4.1518386714116255</v>
      </c>
      <c r="I20" s="14">
        <v>52</v>
      </c>
      <c r="J20" s="14">
        <f>IF(I20&lt;26,1,IF(I20&gt;55,(1+(55*0.0012)+(I20-55)*0.0083),(1+(I20-25)*0.0012)))</f>
        <v>1.0324</v>
      </c>
      <c r="K20" s="14">
        <f>IF(D20= "F",1.1, 1)</f>
        <v>1</v>
      </c>
      <c r="L20" s="16">
        <f>H20*J20*K20</f>
        <v>4.2863582443653625</v>
      </c>
      <c r="M20" s="17">
        <f>3500/L20</f>
        <v>816.54397520340945</v>
      </c>
      <c r="N20" s="18">
        <f>AVERAGEIF($E$5:$E$41,E20,$M$5:$M$41)</f>
        <v>789.41515322623718</v>
      </c>
      <c r="O20" s="24">
        <f>N20/86400</f>
        <v>9.1367494586370047E-3</v>
      </c>
      <c r="P20" s="21" t="s">
        <v>46</v>
      </c>
      <c r="Q20" s="19">
        <v>4</v>
      </c>
    </row>
    <row r="21" spans="1:17" ht="15" customHeight="1" x14ac:dyDescent="0.25">
      <c r="A21" s="35" t="s">
        <v>62</v>
      </c>
      <c r="B21" s="22" t="s">
        <v>64</v>
      </c>
      <c r="C21" s="22" t="s">
        <v>8</v>
      </c>
      <c r="D21" s="21" t="s">
        <v>9</v>
      </c>
      <c r="E21" s="21">
        <v>22</v>
      </c>
      <c r="F21" s="24">
        <v>9.5486111111111101E-3</v>
      </c>
      <c r="G21" s="14">
        <f>F21*86400</f>
        <v>824.99999999999989</v>
      </c>
      <c r="H21" s="15">
        <f>3500/G21</f>
        <v>4.2424242424242431</v>
      </c>
      <c r="I21" s="14">
        <v>52</v>
      </c>
      <c r="J21" s="14">
        <f>IF(I21&lt;26,1,IF(I21&gt;55,(1+(55*0.0012)+(I21-55)*0.0083),(1+(I21-25)*0.0012)))</f>
        <v>1.0324</v>
      </c>
      <c r="K21" s="14">
        <v>1</v>
      </c>
      <c r="L21" s="16">
        <f>H21*J21*K21</f>
        <v>4.3798787878787886</v>
      </c>
      <c r="M21" s="17">
        <f>3500/L21</f>
        <v>799.10887253002704</v>
      </c>
      <c r="N21" s="18">
        <f>AVERAGEIF($E$5:$E$41,E21,$M$5:$M$41)</f>
        <v>804.61713103577767</v>
      </c>
      <c r="O21" s="24">
        <f>N21/86400</f>
        <v>9.3126982758770568E-3</v>
      </c>
      <c r="P21" s="21" t="s">
        <v>46</v>
      </c>
      <c r="Q21" s="19">
        <v>4</v>
      </c>
    </row>
    <row r="22" spans="1:17" ht="15" customHeight="1" x14ac:dyDescent="0.25">
      <c r="A22" s="35" t="s">
        <v>61</v>
      </c>
      <c r="B22" s="22" t="s">
        <v>64</v>
      </c>
      <c r="C22" s="22" t="s">
        <v>8</v>
      </c>
      <c r="D22" s="21" t="s">
        <v>9</v>
      </c>
      <c r="E22" s="27">
        <v>22</v>
      </c>
      <c r="F22" s="24">
        <v>8.8310185185185176E-3</v>
      </c>
      <c r="G22" s="14">
        <f>F22*86400</f>
        <v>762.99999999999989</v>
      </c>
      <c r="H22" s="15">
        <f>3500/G22</f>
        <v>4.5871559633027532</v>
      </c>
      <c r="I22" s="14">
        <v>50</v>
      </c>
      <c r="J22" s="14">
        <f>IF(I22&lt;26,1,IF(I22&gt;55,(1+(55*0.0012)+(I22-55)*0.0083),(1+(I22-25)*0.0012)))</f>
        <v>1.03</v>
      </c>
      <c r="K22" s="14">
        <v>1</v>
      </c>
      <c r="L22" s="16">
        <f>H22*J22*K22</f>
        <v>4.7247706422018361</v>
      </c>
      <c r="M22" s="17">
        <f>3500/L22</f>
        <v>740.77669902912601</v>
      </c>
      <c r="N22" s="18">
        <f>AVERAGEIF($E$5:$E$41,E22,$M$5:$M$41)</f>
        <v>804.61713103577767</v>
      </c>
      <c r="O22" s="24">
        <f>N22/86400</f>
        <v>9.3126982758770568E-3</v>
      </c>
      <c r="P22" s="21" t="s">
        <v>46</v>
      </c>
      <c r="Q22" s="19">
        <v>4</v>
      </c>
    </row>
    <row r="23" spans="1:17" ht="15" customHeight="1" x14ac:dyDescent="0.25">
      <c r="A23" s="35" t="s">
        <v>63</v>
      </c>
      <c r="B23" s="22" t="s">
        <v>64</v>
      </c>
      <c r="C23" s="22" t="s">
        <v>8</v>
      </c>
      <c r="D23" s="21" t="s">
        <v>9</v>
      </c>
      <c r="E23" s="21">
        <v>22</v>
      </c>
      <c r="F23" s="24">
        <v>1.0277777777777778E-2</v>
      </c>
      <c r="G23" s="14">
        <f>F23*86400</f>
        <v>888</v>
      </c>
      <c r="H23" s="15">
        <f>3500/G23</f>
        <v>3.9414414414414414</v>
      </c>
      <c r="I23" s="14">
        <v>53</v>
      </c>
      <c r="J23" s="14">
        <f>IF(I23&lt;26,1,IF(I23&gt;55,(1+(55*0.0012)+(I23-55)*0.0083),(1+(I23-25)*0.0012)))</f>
        <v>1.0336000000000001</v>
      </c>
      <c r="K23" s="14">
        <v>1</v>
      </c>
      <c r="L23" s="16">
        <f>H23*J23*K23</f>
        <v>4.0738738738738745</v>
      </c>
      <c r="M23" s="17">
        <f>3500/L23</f>
        <v>859.13312693498438</v>
      </c>
      <c r="N23" s="18">
        <f>AVERAGEIF($E$5:$E$41,E23,$M$5:$M$41)</f>
        <v>804.61713103577767</v>
      </c>
      <c r="O23" s="24">
        <f>N23/86400</f>
        <v>9.3126982758770568E-3</v>
      </c>
      <c r="P23" s="21" t="s">
        <v>46</v>
      </c>
      <c r="Q23" s="19">
        <v>4</v>
      </c>
    </row>
    <row r="24" spans="1:17" ht="15" customHeight="1" x14ac:dyDescent="0.25">
      <c r="A24" s="35" t="s">
        <v>65</v>
      </c>
      <c r="B24" s="22" t="s">
        <v>64</v>
      </c>
      <c r="C24" s="22" t="s">
        <v>8</v>
      </c>
      <c r="D24" s="21" t="s">
        <v>9</v>
      </c>
      <c r="E24" s="21">
        <v>22</v>
      </c>
      <c r="F24" s="24">
        <v>9.7916666666666655E-3</v>
      </c>
      <c r="G24" s="14">
        <f>F24*86400</f>
        <v>845.99999999999989</v>
      </c>
      <c r="H24" s="15">
        <f>3500/G24</f>
        <v>4.1371158392434992</v>
      </c>
      <c r="I24" s="14">
        <v>52</v>
      </c>
      <c r="J24" s="14">
        <f>IF(I24&lt;26,1,IF(I24&gt;55,(1+(55*0.0012)+(I24-55)*0.0083),(1+(I24-25)*0.0012)))</f>
        <v>1.0324</v>
      </c>
      <c r="K24" s="14">
        <v>1</v>
      </c>
      <c r="L24" s="16">
        <f>H24*J24*K24</f>
        <v>4.2711583924349883</v>
      </c>
      <c r="M24" s="17">
        <f>3500/L24</f>
        <v>819.44982564897327</v>
      </c>
      <c r="N24" s="18">
        <f>AVERAGEIF($E$5:$E$41,E24,$M$5:$M$41)</f>
        <v>804.61713103577767</v>
      </c>
      <c r="O24" s="24">
        <f>N24/86400</f>
        <v>9.3126982758770568E-3</v>
      </c>
      <c r="P24" s="21" t="s">
        <v>46</v>
      </c>
      <c r="Q24" s="19">
        <v>4</v>
      </c>
    </row>
    <row r="25" spans="1:17" ht="15" customHeight="1" x14ac:dyDescent="0.25">
      <c r="A25" s="35"/>
      <c r="B25" s="22"/>
      <c r="C25" s="22"/>
      <c r="D25" s="21"/>
      <c r="E25" s="21"/>
      <c r="F25" s="24"/>
      <c r="G25" s="14"/>
      <c r="H25" s="15"/>
      <c r="I25" s="14"/>
      <c r="J25" s="14"/>
      <c r="K25" s="14"/>
      <c r="L25" s="16"/>
      <c r="M25" s="17"/>
      <c r="N25" s="18"/>
      <c r="O25" s="24"/>
      <c r="P25" s="21"/>
    </row>
    <row r="26" spans="1:17" ht="15" customHeight="1" x14ac:dyDescent="0.3">
      <c r="A26" s="1" t="s">
        <v>75</v>
      </c>
      <c r="B26" s="22"/>
      <c r="C26" s="22"/>
      <c r="D26" s="21"/>
      <c r="E26" s="21"/>
      <c r="F26" s="24"/>
      <c r="G26" s="14"/>
      <c r="H26" s="15"/>
      <c r="I26" s="14"/>
      <c r="J26" s="14"/>
      <c r="K26" s="14"/>
      <c r="L26" s="16"/>
      <c r="M26" s="17"/>
      <c r="N26" s="18"/>
      <c r="O26" s="24"/>
      <c r="P26" s="21"/>
    </row>
    <row r="27" spans="1:17" s="2" customFormat="1" ht="39" customHeight="1" x14ac:dyDescent="0.25">
      <c r="A27" s="5" t="s">
        <v>74</v>
      </c>
      <c r="B27" s="6" t="s">
        <v>1</v>
      </c>
      <c r="C27" s="7" t="s">
        <v>2</v>
      </c>
      <c r="D27" s="7" t="s">
        <v>3</v>
      </c>
      <c r="E27" s="4" t="s">
        <v>20</v>
      </c>
      <c r="F27" s="8" t="s">
        <v>58</v>
      </c>
      <c r="G27" s="13" t="s">
        <v>4</v>
      </c>
      <c r="H27" s="13" t="s">
        <v>21</v>
      </c>
      <c r="I27" s="13" t="s">
        <v>5</v>
      </c>
      <c r="J27" s="13" t="s">
        <v>6</v>
      </c>
      <c r="K27" s="13" t="s">
        <v>51</v>
      </c>
      <c r="L27" s="13" t="s">
        <v>7</v>
      </c>
      <c r="M27" s="13" t="s">
        <v>59</v>
      </c>
      <c r="N27" s="13" t="s">
        <v>24</v>
      </c>
      <c r="O27" s="13" t="s">
        <v>22</v>
      </c>
      <c r="P27" s="13" t="s">
        <v>42</v>
      </c>
      <c r="Q27" s="19" t="s">
        <v>71</v>
      </c>
    </row>
    <row r="28" spans="1:17" ht="15" customHeight="1" x14ac:dyDescent="0.25">
      <c r="A28" s="35" t="s">
        <v>35</v>
      </c>
      <c r="B28" s="22" t="s">
        <v>11</v>
      </c>
      <c r="C28" s="22" t="s">
        <v>8</v>
      </c>
      <c r="D28" s="21" t="s">
        <v>9</v>
      </c>
      <c r="E28" s="21">
        <v>10</v>
      </c>
      <c r="F28" s="24">
        <v>9.4212962962962957E-3</v>
      </c>
      <c r="G28" s="14">
        <f>F28*86400</f>
        <v>814</v>
      </c>
      <c r="H28" s="15">
        <f>3500/G28</f>
        <v>4.2997542997542997</v>
      </c>
      <c r="I28" s="14">
        <v>59</v>
      </c>
      <c r="J28" s="14">
        <f>IF(I28&lt;26,1,IF(I28&gt;55,(1+(55*0.0012)+(I28-55)*0.0083),(1+(I28-25)*0.0012)))</f>
        <v>1.0992</v>
      </c>
      <c r="K28" s="14">
        <f>IF(D28= "F",1.1, 1)</f>
        <v>1</v>
      </c>
      <c r="L28" s="16">
        <f>H28*J28*K28</f>
        <v>4.7262899262899261</v>
      </c>
      <c r="M28" s="17">
        <f>3500/L28</f>
        <v>740.53857350800581</v>
      </c>
      <c r="N28" s="18">
        <f>AVERAGEIF($E$5:$E$41,E28,$M$5:$M$41)</f>
        <v>712.39118291653108</v>
      </c>
      <c r="O28" s="24">
        <f>N28/86400</f>
        <v>8.2452683207931837E-3</v>
      </c>
      <c r="P28" s="21" t="s">
        <v>43</v>
      </c>
      <c r="Q28" s="19">
        <v>2</v>
      </c>
    </row>
    <row r="29" spans="1:17" ht="15" customHeight="1" x14ac:dyDescent="0.25">
      <c r="A29" s="35" t="s">
        <v>34</v>
      </c>
      <c r="B29" s="22" t="s">
        <v>11</v>
      </c>
      <c r="C29" s="22" t="s">
        <v>8</v>
      </c>
      <c r="D29" s="21" t="s">
        <v>9</v>
      </c>
      <c r="E29" s="23">
        <v>10</v>
      </c>
      <c r="F29" s="24">
        <v>8.7708333333333336E-3</v>
      </c>
      <c r="G29" s="14">
        <f>F29*86400</f>
        <v>757.80000000000007</v>
      </c>
      <c r="H29" s="15">
        <f>3500/G29</f>
        <v>4.6186328846661384</v>
      </c>
      <c r="I29" s="14">
        <v>60</v>
      </c>
      <c r="J29" s="14">
        <f>IF(I29&lt;26,1,IF(I29&gt;55,(1+(55*0.0012)+(I29-55)*0.0083),(1+(I29-25)*0.0012)))</f>
        <v>1.1075000000000002</v>
      </c>
      <c r="K29" s="14">
        <f>IF(D29= "F",1.1, 1)</f>
        <v>1</v>
      </c>
      <c r="L29" s="16">
        <f>H29*J29*K29</f>
        <v>5.1151359197677486</v>
      </c>
      <c r="M29" s="17">
        <f>3500/L29</f>
        <v>684.24379232505646</v>
      </c>
      <c r="N29" s="18">
        <f>AVERAGEIF($E$5:$E$41,E29,$M$5:$M$41)</f>
        <v>712.39118291653108</v>
      </c>
      <c r="O29" s="24">
        <f>N29/86400</f>
        <v>8.2452683207931837E-3</v>
      </c>
      <c r="P29" s="21" t="s">
        <v>43</v>
      </c>
      <c r="Q29" s="19">
        <v>2</v>
      </c>
    </row>
    <row r="30" spans="1:17" ht="15" customHeight="1" x14ac:dyDescent="0.25">
      <c r="A30" s="35" t="s">
        <v>54</v>
      </c>
      <c r="B30" s="22" t="s">
        <v>55</v>
      </c>
      <c r="C30" s="25" t="s">
        <v>8</v>
      </c>
      <c r="D30" s="27" t="s">
        <v>9</v>
      </c>
      <c r="E30" s="27">
        <v>18</v>
      </c>
      <c r="F30" s="24">
        <v>8.4803240740740742E-3</v>
      </c>
      <c r="G30" s="14">
        <f>F30*86400</f>
        <v>732.7</v>
      </c>
      <c r="H30" s="15">
        <f>3500/G30</f>
        <v>4.7768527364542104</v>
      </c>
      <c r="I30" s="14">
        <v>30</v>
      </c>
      <c r="J30" s="14">
        <f>IF(I30&lt;26,1,IF(I30&gt;55,(1+(55*0.0012)+(I30-55)*0.0083),(1+(I30-25)*0.0012)))</f>
        <v>1.006</v>
      </c>
      <c r="K30" s="14">
        <f>IF(D30= "F",1.1, 1)</f>
        <v>1</v>
      </c>
      <c r="L30" s="16">
        <f>H30*J30*K30</f>
        <v>4.8055138528729353</v>
      </c>
      <c r="M30" s="17">
        <f>3500/L30</f>
        <v>728.33001988071578</v>
      </c>
      <c r="N30" s="18">
        <f>AVERAGEIF($E$5:$E$41,E30,$M$5:$M$41)</f>
        <v>721.20123605500771</v>
      </c>
      <c r="O30" s="24">
        <f>N30/86400</f>
        <v>8.3472365284144416E-3</v>
      </c>
      <c r="P30" s="21" t="s">
        <v>43</v>
      </c>
      <c r="Q30" s="19">
        <v>2</v>
      </c>
    </row>
    <row r="31" spans="1:17" ht="15" customHeight="1" x14ac:dyDescent="0.25">
      <c r="A31" s="36" t="s">
        <v>53</v>
      </c>
      <c r="B31" s="22" t="s">
        <v>55</v>
      </c>
      <c r="C31" s="25" t="s">
        <v>8</v>
      </c>
      <c r="D31" s="27" t="s">
        <v>9</v>
      </c>
      <c r="E31" s="27">
        <v>18</v>
      </c>
      <c r="F31" s="24">
        <v>8.3043981481481493E-3</v>
      </c>
      <c r="G31" s="14">
        <f>F31*86400</f>
        <v>717.50000000000011</v>
      </c>
      <c r="H31" s="15">
        <f>3500/G31</f>
        <v>4.8780487804878039</v>
      </c>
      <c r="I31" s="14">
        <v>29</v>
      </c>
      <c r="J31" s="14">
        <f>IF(I31&lt;26,1,IF(I31&gt;55,(1+(55*0.0012)+(I31-55)*0.0083),(1+(I31-25)*0.0012)))</f>
        <v>1.0047999999999999</v>
      </c>
      <c r="K31" s="14">
        <f>IF(D31= "F",1.1, 1)</f>
        <v>1</v>
      </c>
      <c r="L31" s="16">
        <f>H31*J31*K31</f>
        <v>4.9014634146341454</v>
      </c>
      <c r="M31" s="17">
        <f>3500/L31</f>
        <v>714.07245222929953</v>
      </c>
      <c r="N31" s="18">
        <f>AVERAGEIF($E$5:$E$41,E31,$M$5:$M$41)</f>
        <v>721.20123605500771</v>
      </c>
      <c r="O31" s="24">
        <f>N31/86400</f>
        <v>8.3472365284144416E-3</v>
      </c>
      <c r="P31" s="21" t="s">
        <v>43</v>
      </c>
      <c r="Q31" s="19">
        <v>2</v>
      </c>
    </row>
    <row r="32" spans="1:17" ht="15" customHeight="1" x14ac:dyDescent="0.25">
      <c r="A32" s="36" t="s">
        <v>33</v>
      </c>
      <c r="B32" s="26" t="s">
        <v>12</v>
      </c>
      <c r="C32" s="22" t="s">
        <v>8</v>
      </c>
      <c r="D32" s="27" t="s">
        <v>10</v>
      </c>
      <c r="E32" s="23">
        <v>9</v>
      </c>
      <c r="F32" s="24">
        <v>1.0075231481481482E-2</v>
      </c>
      <c r="G32" s="14">
        <f>F32*86400</f>
        <v>870.5</v>
      </c>
      <c r="H32" s="15">
        <f>3500/G32</f>
        <v>4.02067777139575</v>
      </c>
      <c r="I32" s="14">
        <v>57</v>
      </c>
      <c r="J32" s="14">
        <f>IF(I32&lt;26,1,IF(I32&gt;55,(1+(55*0.0012)+(I32-55)*0.0083),(1+(I32-25)*0.0012)))</f>
        <v>1.0826</v>
      </c>
      <c r="K32" s="14">
        <f>IF(D32= "F",1.1, 1)</f>
        <v>1.1000000000000001</v>
      </c>
      <c r="L32" s="16">
        <f>H32*J32*K32</f>
        <v>4.7880643308443434</v>
      </c>
      <c r="M32" s="17">
        <f>3500/L32</f>
        <v>730.98433065179768</v>
      </c>
      <c r="N32" s="18">
        <f>AVERAGEIF($E$5:$E$41,E32,$M$5:$M$41)</f>
        <v>731.71782417738677</v>
      </c>
      <c r="O32" s="24">
        <f>N32/86400</f>
        <v>8.4689562983493831E-3</v>
      </c>
      <c r="P32" s="21" t="s">
        <v>47</v>
      </c>
      <c r="Q32" s="19">
        <v>2</v>
      </c>
    </row>
    <row r="33" spans="1:249" ht="15" customHeight="1" x14ac:dyDescent="0.25">
      <c r="A33" s="35" t="s">
        <v>32</v>
      </c>
      <c r="B33" s="22" t="s">
        <v>12</v>
      </c>
      <c r="C33" s="22" t="s">
        <v>8</v>
      </c>
      <c r="D33" s="21" t="s">
        <v>10</v>
      </c>
      <c r="E33" s="27">
        <v>9</v>
      </c>
      <c r="F33" s="24">
        <v>9.5601851851851855E-3</v>
      </c>
      <c r="G33" s="14">
        <f>F33*86400</f>
        <v>826</v>
      </c>
      <c r="H33" s="15">
        <f>3500/G33</f>
        <v>4.2372881355932206</v>
      </c>
      <c r="I33" s="14">
        <v>46</v>
      </c>
      <c r="J33" s="14">
        <f>IF(I33&lt;26,1,IF(I33&gt;55,(1+(55*0.0012)+(I33-55)*0.0083),(1+(I33-25)*0.0012)))</f>
        <v>1.0251999999999999</v>
      </c>
      <c r="K33" s="14">
        <f>IF(D33= "F",1.1, 1)</f>
        <v>1.1000000000000001</v>
      </c>
      <c r="L33" s="16">
        <f>H33*J33*K33</f>
        <v>4.7784745762711864</v>
      </c>
      <c r="M33" s="17">
        <f>3500/L33</f>
        <v>732.45131770297587</v>
      </c>
      <c r="N33" s="18">
        <f>AVERAGEIF($E$5:$E$41,E33,$M$5:$M$41)</f>
        <v>731.71782417738677</v>
      </c>
      <c r="O33" s="24">
        <f>N33/86400</f>
        <v>8.4689562983493831E-3</v>
      </c>
      <c r="P33" s="21" t="s">
        <v>47</v>
      </c>
      <c r="Q33" s="19">
        <v>2</v>
      </c>
    </row>
    <row r="34" spans="1:249" ht="15" customHeight="1" x14ac:dyDescent="0.25">
      <c r="A34" s="36"/>
      <c r="B34" s="22"/>
      <c r="C34" s="25"/>
      <c r="D34" s="27"/>
      <c r="E34" s="27"/>
      <c r="F34" s="24"/>
      <c r="G34" s="14"/>
      <c r="H34" s="15"/>
      <c r="I34" s="14"/>
      <c r="J34" s="14"/>
      <c r="K34" s="14"/>
      <c r="L34" s="16"/>
      <c r="M34" s="17"/>
      <c r="N34" s="18"/>
      <c r="O34" s="24"/>
      <c r="P34" s="21"/>
    </row>
    <row r="35" spans="1:249" ht="15" customHeight="1" x14ac:dyDescent="0.3">
      <c r="A35" s="1" t="s">
        <v>76</v>
      </c>
      <c r="B35" s="22"/>
      <c r="C35" s="25"/>
      <c r="D35" s="27"/>
      <c r="E35" s="27"/>
      <c r="F35" s="24"/>
      <c r="G35" s="14"/>
      <c r="H35" s="15"/>
      <c r="I35" s="14"/>
      <c r="J35" s="14"/>
      <c r="K35" s="14"/>
      <c r="L35" s="16"/>
      <c r="M35" s="17"/>
      <c r="N35" s="18"/>
      <c r="O35" s="24"/>
      <c r="P35" s="21"/>
    </row>
    <row r="36" spans="1:249" s="2" customFormat="1" ht="39" customHeight="1" x14ac:dyDescent="0.25">
      <c r="A36" s="5" t="s">
        <v>74</v>
      </c>
      <c r="B36" s="6" t="s">
        <v>1</v>
      </c>
      <c r="C36" s="7" t="s">
        <v>2</v>
      </c>
      <c r="D36" s="7" t="s">
        <v>3</v>
      </c>
      <c r="E36" s="4" t="s">
        <v>20</v>
      </c>
      <c r="F36" s="8" t="s">
        <v>58</v>
      </c>
      <c r="G36" s="13" t="s">
        <v>4</v>
      </c>
      <c r="H36" s="13" t="s">
        <v>21</v>
      </c>
      <c r="I36" s="13" t="s">
        <v>5</v>
      </c>
      <c r="J36" s="13" t="s">
        <v>6</v>
      </c>
      <c r="K36" s="13" t="s">
        <v>51</v>
      </c>
      <c r="L36" s="13" t="s">
        <v>7</v>
      </c>
      <c r="M36" s="13" t="s">
        <v>59</v>
      </c>
      <c r="N36" s="13" t="s">
        <v>24</v>
      </c>
      <c r="O36" s="13" t="s">
        <v>22</v>
      </c>
      <c r="P36" s="13" t="s">
        <v>42</v>
      </c>
      <c r="Q36" s="19" t="s">
        <v>71</v>
      </c>
    </row>
    <row r="37" spans="1:249" ht="15" customHeight="1" x14ac:dyDescent="0.25">
      <c r="A37" s="35" t="s">
        <v>27</v>
      </c>
      <c r="B37" s="22" t="s">
        <v>14</v>
      </c>
      <c r="C37" s="22" t="s">
        <v>8</v>
      </c>
      <c r="D37" s="21" t="s">
        <v>9</v>
      </c>
      <c r="E37" s="23">
        <v>3</v>
      </c>
      <c r="F37" s="24">
        <v>9.0925925925925931E-3</v>
      </c>
      <c r="G37" s="14">
        <f>F37*86400</f>
        <v>785.6</v>
      </c>
      <c r="H37" s="15">
        <f>3500/G37</f>
        <v>4.455193482688391</v>
      </c>
      <c r="I37" s="14">
        <v>56</v>
      </c>
      <c r="J37" s="14">
        <f>IF(I37&lt;26,1,IF(I37&gt;55,(1+(55*0.0012)+(I37-55)*0.0083),(1+(I37-25)*0.0012)))</f>
        <v>1.0743</v>
      </c>
      <c r="K37" s="14">
        <f>IF(D37= "F",1.1, 1)</f>
        <v>1</v>
      </c>
      <c r="L37" s="16">
        <f>H37*J37*K37</f>
        <v>4.7862143584521384</v>
      </c>
      <c r="M37" s="17">
        <f>3500/L37</f>
        <v>731.26687145117751</v>
      </c>
      <c r="N37" s="18">
        <f>AVERAGEIF($E$5:$E$41,E37,$M$5:$M$41)</f>
        <v>731.26687145117751</v>
      </c>
      <c r="O37" s="24">
        <f>N37/86400</f>
        <v>8.4637369380923325E-3</v>
      </c>
      <c r="P37" s="21" t="s">
        <v>45</v>
      </c>
      <c r="Q37" s="19">
        <v>1</v>
      </c>
    </row>
    <row r="38" spans="1:249" ht="15" customHeight="1" x14ac:dyDescent="0.25">
      <c r="A38" s="35" t="s">
        <v>60</v>
      </c>
      <c r="B38" s="22" t="s">
        <v>14</v>
      </c>
      <c r="C38" s="22" t="s">
        <v>8</v>
      </c>
      <c r="D38" s="21" t="s">
        <v>9</v>
      </c>
      <c r="E38" s="27">
        <v>21</v>
      </c>
      <c r="F38" s="24">
        <v>1.0668981481481481E-2</v>
      </c>
      <c r="G38" s="14">
        <f>F38*86400</f>
        <v>921.8</v>
      </c>
      <c r="H38" s="15">
        <f>3500/G38</f>
        <v>3.7969190713820788</v>
      </c>
      <c r="I38" s="14">
        <v>75</v>
      </c>
      <c r="J38" s="14">
        <f>IF(I38&lt;26,1,IF(I38&gt;55,(1+(55*0.0012)+(I38-55)*0.0083),(1+(I38-25)*0.0012)))</f>
        <v>1.232</v>
      </c>
      <c r="K38" s="14">
        <f>IF(D38= "F",1.1, 1)</f>
        <v>1</v>
      </c>
      <c r="L38" s="16">
        <f>H38*J38*K38</f>
        <v>4.6778042959427211</v>
      </c>
      <c r="M38" s="17">
        <f>3500/L38</f>
        <v>748.21428571428567</v>
      </c>
      <c r="N38" s="18">
        <f>AVERAGEIF($E$5:$E$41,E38,$M$5:$M$41)</f>
        <v>748.21428571428567</v>
      </c>
      <c r="O38" s="24">
        <f>N38/86400</f>
        <v>8.6598875661375654E-3</v>
      </c>
      <c r="P38" s="21" t="s">
        <v>45</v>
      </c>
      <c r="Q38" s="19">
        <v>1</v>
      </c>
    </row>
    <row r="39" spans="1:249" ht="15" customHeight="1" x14ac:dyDescent="0.25">
      <c r="A39" s="35" t="s">
        <v>69</v>
      </c>
      <c r="B39" s="22" t="s">
        <v>66</v>
      </c>
      <c r="C39" s="22" t="s">
        <v>8</v>
      </c>
      <c r="D39" s="21" t="s">
        <v>9</v>
      </c>
      <c r="E39" s="27">
        <v>23</v>
      </c>
      <c r="F39" s="24">
        <v>1.0604166666666666E-2</v>
      </c>
      <c r="G39" s="14">
        <f>F39*86400</f>
        <v>916.19999999999993</v>
      </c>
      <c r="H39" s="15">
        <f>3500/G39</f>
        <v>3.8201266099105</v>
      </c>
      <c r="I39" s="14">
        <v>63</v>
      </c>
      <c r="J39" s="14">
        <f>IF(I39&lt;26,1,IF(I39&gt;55,(1+(55*0.0012)+(I39-55)*0.0083),(1+(I39-25)*0.0012)))</f>
        <v>1.1324000000000001</v>
      </c>
      <c r="K39" s="14">
        <f>IF(D39= "F",1.1, 1)</f>
        <v>1</v>
      </c>
      <c r="L39" s="16">
        <f>H39*J39*K39</f>
        <v>4.3259113730626506</v>
      </c>
      <c r="M39" s="17">
        <f>3500/L39</f>
        <v>809.07806428823733</v>
      </c>
      <c r="N39" s="18">
        <f>AVERAGEIF($E$5:$E$41,E39,$M$5:$M$41)</f>
        <v>809.07806428823733</v>
      </c>
      <c r="O39" s="24">
        <f>N39/86400</f>
        <v>9.3643294477805238E-3</v>
      </c>
      <c r="P39" s="27" t="s">
        <v>45</v>
      </c>
      <c r="Q39" s="19">
        <v>1</v>
      </c>
    </row>
    <row r="40" spans="1:249" ht="15" customHeight="1" x14ac:dyDescent="0.25">
      <c r="A40" s="35" t="s">
        <v>52</v>
      </c>
      <c r="B40" s="22" t="s">
        <v>13</v>
      </c>
      <c r="C40" s="22" t="s">
        <v>8</v>
      </c>
      <c r="D40" s="21" t="s">
        <v>10</v>
      </c>
      <c r="E40" s="23">
        <v>17</v>
      </c>
      <c r="F40" s="24">
        <v>1.0706018518518517E-2</v>
      </c>
      <c r="G40" s="14">
        <f>F40*86400</f>
        <v>924.99999999999989</v>
      </c>
      <c r="H40" s="15">
        <f>3500/G40</f>
        <v>3.7837837837837842</v>
      </c>
      <c r="I40" s="14">
        <v>46</v>
      </c>
      <c r="J40" s="14">
        <f>IF(I40&lt;26,1,IF(I40&gt;55,(1+(55*0.0012)+(I40-55)*0.0083),(1+(I40-25)*0.0012)))</f>
        <v>1.0251999999999999</v>
      </c>
      <c r="K40" s="14">
        <f>IF(D40= "F",1.1, 1)</f>
        <v>1.1000000000000001</v>
      </c>
      <c r="L40" s="16">
        <f>H40*J40*K40</f>
        <v>4.2670486486486494</v>
      </c>
      <c r="M40" s="17">
        <f>3500/L40</f>
        <v>820.23906643493046</v>
      </c>
      <c r="N40" s="18">
        <f>AVERAGEIF($E$5:$E$41,E40,$M$5:$M$41)</f>
        <v>820.23906643493046</v>
      </c>
      <c r="O40" s="24">
        <f>N40/86400</f>
        <v>9.4935077133672507E-3</v>
      </c>
      <c r="P40" s="21" t="s">
        <v>48</v>
      </c>
      <c r="Q40" s="19">
        <v>1</v>
      </c>
    </row>
    <row r="41" spans="1:249" ht="15" customHeight="1" x14ac:dyDescent="0.25">
      <c r="A41" s="35" t="s">
        <v>67</v>
      </c>
      <c r="B41" s="22" t="s">
        <v>66</v>
      </c>
      <c r="C41" s="22" t="s">
        <v>8</v>
      </c>
      <c r="D41" s="21" t="s">
        <v>9</v>
      </c>
      <c r="E41" s="21">
        <v>24</v>
      </c>
      <c r="F41" s="24">
        <v>1.0569444444444444E-2</v>
      </c>
      <c r="G41" s="14">
        <f>F41*86400</f>
        <v>913.19999999999993</v>
      </c>
      <c r="H41" s="15">
        <f>3500/G41</f>
        <v>3.8326763031099436</v>
      </c>
      <c r="I41" s="14">
        <v>32</v>
      </c>
      <c r="J41" s="14">
        <f>IF(I41&lt;26,1,IF(I41&gt;55,(1+(55*0.0012)+(I41-55)*0.0083),(1+(I41-25)*0.0012)))</f>
        <v>1.0084</v>
      </c>
      <c r="K41" s="14">
        <v>1</v>
      </c>
      <c r="L41" s="16">
        <f>H41*J41*K41</f>
        <v>3.864870784056067</v>
      </c>
      <c r="M41" s="17">
        <f>3500/L41</f>
        <v>905.59301864339534</v>
      </c>
      <c r="N41" s="18">
        <f>AVERAGEIF($E$5:$E$41,E41,$M$5:$M$41)</f>
        <v>905.59301864339534</v>
      </c>
      <c r="O41" s="24">
        <f>N41/86400</f>
        <v>1.0481400678743001E-2</v>
      </c>
      <c r="P41" s="21" t="s">
        <v>45</v>
      </c>
      <c r="Q41" s="19">
        <v>1</v>
      </c>
    </row>
    <row r="42" spans="1:249" ht="15" customHeight="1" x14ac:dyDescent="0.25">
      <c r="A42" s="29"/>
      <c r="B42" s="29"/>
      <c r="C42" s="29"/>
      <c r="D42" s="28"/>
      <c r="E42" s="32"/>
      <c r="F42" s="33"/>
      <c r="G42" s="34"/>
      <c r="H42" s="37"/>
      <c r="I42" s="34"/>
      <c r="J42" s="34"/>
      <c r="K42" s="34"/>
      <c r="L42" s="38"/>
      <c r="M42" s="39"/>
      <c r="N42" s="40"/>
      <c r="O42" s="33"/>
      <c r="P42" s="32"/>
    </row>
    <row r="43" spans="1:249" x14ac:dyDescent="0.25">
      <c r="A43" s="29"/>
      <c r="B43" s="41" t="s">
        <v>19</v>
      </c>
      <c r="C43" s="42"/>
      <c r="D43" s="41" t="s">
        <v>18</v>
      </c>
      <c r="E43" s="32"/>
      <c r="F43" s="43"/>
      <c r="G43" s="44"/>
      <c r="H43" s="37"/>
      <c r="I43" s="34"/>
      <c r="J43" s="34"/>
      <c r="K43" s="34"/>
      <c r="L43" s="38"/>
      <c r="M43" s="39"/>
      <c r="N43" s="28"/>
      <c r="O43" s="33"/>
      <c r="P43" s="32"/>
    </row>
    <row r="44" spans="1:249" ht="15" customHeight="1" x14ac:dyDescent="0.25">
      <c r="A44" s="29"/>
      <c r="B44" s="29" t="s">
        <v>56</v>
      </c>
      <c r="C44" s="29"/>
      <c r="D44" s="45" t="s">
        <v>57</v>
      </c>
      <c r="E44" s="32"/>
      <c r="F44" s="33"/>
      <c r="G44" s="34"/>
      <c r="H44" s="37"/>
      <c r="I44" s="34"/>
      <c r="J44" s="34"/>
      <c r="K44" s="34"/>
      <c r="L44" s="38"/>
      <c r="M44" s="39"/>
      <c r="N44" s="28"/>
      <c r="O44" s="33"/>
      <c r="P44" s="28"/>
    </row>
    <row r="45" spans="1:249" ht="15" customHeight="1" x14ac:dyDescent="0.25">
      <c r="A45" s="29"/>
      <c r="B45" s="29"/>
      <c r="C45" s="29"/>
      <c r="D45" s="28"/>
      <c r="E45" s="28"/>
      <c r="F45" s="33"/>
      <c r="G45" s="34"/>
      <c r="H45" s="37"/>
      <c r="I45" s="34"/>
      <c r="J45" s="34"/>
      <c r="K45" s="34"/>
      <c r="L45" s="38"/>
      <c r="M45" s="39"/>
      <c r="N45" s="28"/>
      <c r="O45" s="33"/>
      <c r="P45" s="32"/>
      <c r="S45" s="3"/>
      <c r="U45" s="3"/>
      <c r="W45" s="3"/>
      <c r="Y45" s="3"/>
      <c r="AA45" s="3"/>
      <c r="AC45" s="3"/>
      <c r="AE45" s="3"/>
      <c r="AG45" s="3"/>
      <c r="AI45" s="3"/>
      <c r="AK45" s="3"/>
      <c r="AM45" s="3"/>
      <c r="AO45" s="3"/>
      <c r="AQ45" s="3"/>
      <c r="AS45" s="3"/>
      <c r="AU45" s="3"/>
      <c r="AW45" s="3"/>
      <c r="AY45" s="3"/>
      <c r="BA45" s="3"/>
      <c r="BC45" s="3"/>
      <c r="BE45" s="3"/>
      <c r="BG45" s="3"/>
      <c r="BI45" s="3"/>
      <c r="BK45" s="3"/>
      <c r="BM45" s="3"/>
      <c r="BO45" s="3"/>
      <c r="BQ45" s="3"/>
      <c r="BS45" s="3"/>
      <c r="BU45" s="3"/>
      <c r="BW45" s="3"/>
      <c r="BY45" s="3"/>
      <c r="CA45" s="3"/>
      <c r="CC45" s="3"/>
      <c r="CE45" s="3"/>
      <c r="CG45" s="3"/>
      <c r="CI45" s="3"/>
      <c r="CK45" s="3"/>
      <c r="CM45" s="3"/>
      <c r="CO45" s="3"/>
      <c r="CQ45" s="3"/>
      <c r="CS45" s="3"/>
      <c r="CU45" s="3"/>
      <c r="CW45" s="3"/>
      <c r="CY45" s="3"/>
      <c r="DA45" s="3"/>
      <c r="DC45" s="3"/>
      <c r="DE45" s="3"/>
      <c r="DG45" s="3"/>
      <c r="DI45" s="3"/>
      <c r="DK45" s="3"/>
      <c r="DM45" s="3"/>
      <c r="DO45" s="3"/>
      <c r="DQ45" s="3"/>
      <c r="DS45" s="3"/>
      <c r="DU45" s="3"/>
      <c r="DW45" s="3"/>
      <c r="DY45" s="3"/>
      <c r="EA45" s="3"/>
      <c r="EC45" s="3"/>
      <c r="EE45" s="3"/>
      <c r="EG45" s="3"/>
      <c r="EI45" s="3"/>
      <c r="EK45" s="3"/>
      <c r="EM45" s="3"/>
      <c r="EO45" s="3"/>
      <c r="EQ45" s="3"/>
      <c r="ES45" s="3"/>
      <c r="EU45" s="3"/>
      <c r="EW45" s="3"/>
      <c r="EY45" s="3"/>
      <c r="FA45" s="3"/>
      <c r="FC45" s="3"/>
      <c r="FE45" s="3"/>
      <c r="FG45" s="3"/>
      <c r="FI45" s="3"/>
      <c r="FK45" s="3"/>
      <c r="FM45" s="3"/>
      <c r="FO45" s="3"/>
      <c r="FQ45" s="3"/>
      <c r="FS45" s="3"/>
      <c r="FU45" s="3"/>
      <c r="FW45" s="3"/>
      <c r="FY45" s="3"/>
      <c r="GA45" s="3"/>
      <c r="GC45" s="3"/>
      <c r="GE45" s="3"/>
      <c r="GG45" s="3"/>
      <c r="GI45" s="3"/>
      <c r="GK45" s="3"/>
      <c r="GM45" s="3"/>
      <c r="GO45" s="3"/>
      <c r="GQ45" s="3"/>
      <c r="GS45" s="3"/>
      <c r="GU45" s="3"/>
      <c r="GW45" s="3"/>
      <c r="GY45" s="3"/>
      <c r="HA45" s="3"/>
      <c r="HC45" s="3"/>
      <c r="HE45" s="3"/>
      <c r="HG45" s="3"/>
      <c r="HI45" s="3"/>
      <c r="HK45" s="3"/>
      <c r="HM45" s="3"/>
      <c r="HO45" s="3"/>
      <c r="HQ45" s="3"/>
      <c r="HS45" s="3"/>
      <c r="HU45" s="3"/>
      <c r="HW45" s="3"/>
      <c r="HY45" s="3"/>
      <c r="IA45" s="3"/>
      <c r="IC45" s="3"/>
      <c r="IE45" s="3"/>
      <c r="IG45" s="3"/>
      <c r="II45" s="3"/>
      <c r="IK45" s="3"/>
      <c r="IM45" s="3"/>
      <c r="IO45" s="3"/>
    </row>
    <row r="46" spans="1:249" ht="15" customHeight="1" x14ac:dyDescent="0.25">
      <c r="A46" s="29"/>
      <c r="B46" s="29"/>
      <c r="C46" s="29"/>
      <c r="D46" s="28"/>
      <c r="E46" s="32"/>
      <c r="F46" s="33"/>
      <c r="G46" s="34"/>
      <c r="H46" s="37"/>
      <c r="I46" s="34"/>
      <c r="J46" s="34"/>
      <c r="K46" s="34"/>
      <c r="L46" s="38"/>
      <c r="M46" s="39"/>
      <c r="N46" s="28"/>
      <c r="O46" s="33"/>
      <c r="P46" s="28"/>
    </row>
    <row r="47" spans="1:249" ht="15" customHeight="1" x14ac:dyDescent="0.25">
      <c r="A47" s="29"/>
      <c r="B47" s="29"/>
      <c r="C47" s="29"/>
      <c r="D47" s="28"/>
      <c r="E47" s="32"/>
      <c r="F47" s="33"/>
      <c r="G47" s="34"/>
      <c r="H47" s="37"/>
      <c r="I47" s="34"/>
      <c r="J47" s="34"/>
      <c r="K47" s="34"/>
      <c r="L47" s="38"/>
      <c r="M47" s="39"/>
      <c r="N47" s="28"/>
      <c r="O47" s="33"/>
      <c r="P47" s="28"/>
    </row>
    <row r="48" spans="1:249" ht="15" customHeight="1" x14ac:dyDescent="0.25">
      <c r="A48" s="29"/>
      <c r="B48" s="29"/>
      <c r="C48" s="29"/>
      <c r="D48" s="28"/>
      <c r="E48" s="28"/>
      <c r="F48" s="33"/>
      <c r="G48" s="34"/>
      <c r="H48" s="37"/>
      <c r="I48" s="34"/>
      <c r="J48" s="34"/>
      <c r="K48" s="34"/>
      <c r="L48" s="38"/>
      <c r="M48" s="39"/>
      <c r="N48" s="28"/>
      <c r="O48" s="33"/>
      <c r="P48" s="28"/>
    </row>
    <row r="50" spans="2:4" x14ac:dyDescent="0.25">
      <c r="B50" s="10"/>
      <c r="C50" s="11"/>
      <c r="D50" s="10"/>
    </row>
    <row r="58" spans="2:4" ht="15" customHeight="1" x14ac:dyDescent="0.25"/>
    <row r="59" spans="2:4" ht="15" customHeight="1" x14ac:dyDescent="0.25"/>
    <row r="60" spans="2:4" ht="15" customHeight="1" x14ac:dyDescent="0.25"/>
  </sheetData>
  <sortState xmlns:xlrd2="http://schemas.microsoft.com/office/spreadsheetml/2017/richdata2" ref="A37:P41">
    <sortCondition ref="O37:O41"/>
  </sortState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Raw</vt:lpstr>
      <vt:lpstr>Raw!Print_Area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2020-09-12T03:29:14Z</dcterms:created>
  <dcterms:modified xsi:type="dcterms:W3CDTF">2020-10-10T01:00:18Z</dcterms:modified>
</cp:coreProperties>
</file>